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drawings/drawing1.xml" ContentType="application/vnd.openxmlformats-officedocument.drawing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My Documents\km\ICGA\TCEC\TCEC_16\"/>
    </mc:Choice>
  </mc:AlternateContent>
  <xr:revisionPtr revIDLastSave="0" documentId="13_ncr:1_{83A13C43-5580-41EE-A045-7A46D8CBC1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 Index to Wksheets" sheetId="1" r:id="rId1"/>
    <sheet name="1 TCEC16 Engines" sheetId="5" r:id="rId2"/>
    <sheet name="2 TCEC16 DQ,2,...,P x-tables" sheetId="13" r:id="rId3"/>
    <sheet name="3 T16 Generic Stats" sheetId="29" r:id="rId4"/>
    <sheet name="4 T16 Shortest-longest games" sheetId="23" r:id="rId5"/>
    <sheet name="5 16.Q Results" sheetId="58" r:id="rId6"/>
    <sheet name="6 16.2 Results" sheetId="57" r:id="rId7"/>
    <sheet name="7 16.1 Results" sheetId="53" r:id="rId8"/>
    <sheet name="8 16.1 Playoff Results" sheetId="54" r:id="rId9"/>
    <sheet name="9 16.P Results" sheetId="55" r:id="rId10"/>
    <sheet name="10 16.SF Results" sheetId="56" r:id="rId11"/>
  </sheets>
  <definedNames>
    <definedName name="_13.P_GH_x_table_1" localSheetId="2">'2 TCEC16 DQ,2,...,P x-tables'!#REF!</definedName>
    <definedName name="_13.P_GH_x_table_2" localSheetId="2">'2 TCEC16 DQ,2,...,P x-tables'!#REF!</definedName>
    <definedName name="_13.P_GH_x_table_3" localSheetId="2">'2 TCEC16 DQ,2,...,P x-tables'!#REF!</definedName>
    <definedName name="_R1_x_table" localSheetId="2">'2 TCEC16 DQ,2,...,P x-tables'!#REF!</definedName>
    <definedName name="_R4_Rapid_x_table" localSheetId="2">'2 TCEC16 DQ,2,...,P x-tables'!#REF!</definedName>
    <definedName name="_R4_Rapid_x_table_1" localSheetId="2">'2 TCEC16 DQ,2,...,P x-tables'!#REF!</definedName>
    <definedName name="_R4_Rapid_x_table_2" localSheetId="2">'2 TCEC16 DQ,2,...,P x-tables'!#REF!</definedName>
    <definedName name="_R5_Blitz_x_table" localSheetId="2">'2 TCEC16 DQ,2,...,P x-tables'!#REF!</definedName>
    <definedName name="Crosstable_14" localSheetId="2">'2 TCEC16 DQ,2,...,P x-tables'!#REF!</definedName>
    <definedName name="Crosstable_14.1" localSheetId="2">'2 TCEC16 DQ,2,...,P x-tables'!#REF!</definedName>
    <definedName name="Crosstable_14.2" localSheetId="2">'2 TCEC16 DQ,2,...,P x-tables'!#REF!</definedName>
    <definedName name="Crosstable_14.2_1" localSheetId="2">'2 TCEC16 DQ,2,...,P x-tables'!#REF!</definedName>
    <definedName name="Crosstable_14.3" localSheetId="2">'2 TCEC16 DQ,2,...,P x-tables'!#REF!</definedName>
    <definedName name="Crosstable_14.4" localSheetId="2">'2 TCEC16 DQ,2,...,P x-tables'!#REF!</definedName>
    <definedName name="Crosstable_14.P" localSheetId="2">'2 TCEC16 DQ,2,...,P x-tables'!#REF!</definedName>
    <definedName name="D0_x_table" localSheetId="2">'2 TCEC16 DQ,2,...,P x-tables'!#REF!</definedName>
    <definedName name="D0_x_table_1" localSheetId="2">'2 TCEC16 DQ,2,...,P x-tables'!#REF!</definedName>
    <definedName name="D1_x_table" localSheetId="2">'2 TCEC16 DQ,2,...,P x-tables'!#REF!</definedName>
    <definedName name="D1_x_table_1" localSheetId="2">'2 TCEC16 DQ,2,...,P x-tables'!#REF!</definedName>
    <definedName name="D2_x_table" localSheetId="2">'2 TCEC16 DQ,2,...,P x-tables'!#REF!</definedName>
    <definedName name="D2_x_table_1" localSheetId="2">'2 TCEC16 DQ,2,...,P x-tables'!#REF!</definedName>
    <definedName name="D3_x_table" localSheetId="2">'2 TCEC16 DQ,2,...,P x-tables'!#REF!</definedName>
    <definedName name="D3_x_table_1" localSheetId="2">'2 TCEC16 DQ,2,...,P x-tables'!#REF!</definedName>
    <definedName name="D4_x_table" localSheetId="2">'2 TCEC16 DQ,2,...,P x-tables'!#REF!</definedName>
    <definedName name="D4_x_table_1" localSheetId="2">'2 TCEC16 DQ,2,...,P x-tables'!#REF!</definedName>
    <definedName name="D4_x_table_2" localSheetId="2">'2 TCEC16 DQ,2,...,P x-tables'!#REF!</definedName>
    <definedName name="D4_x_table_3" localSheetId="2">'2 TCEC16 DQ,2,...,P x-tables'!#REF!</definedName>
    <definedName name="Division_P_x_table" localSheetId="2">'2 TCEC16 DQ,2,...,P x-tables'!$C$80:$U$89</definedName>
    <definedName name="Division_P_x_table_1" localSheetId="2">'2 TCEC16 DQ,2,...,P x-tables'!$C$94:$U$103</definedName>
    <definedName name="League_1_Play_off_x_table" localSheetId="2">'2 TCEC16 DQ,2,...,P x-tables'!$C$70:$Q$75</definedName>
    <definedName name="League_1_x_table" localSheetId="2">'2 TCEC16 DQ,2,...,P x-tables'!$C$49:$AC$66</definedName>
    <definedName name="League_2_x_table" localSheetId="2">'2 TCEC16 DQ,2,...,P x-tables'!$C$28:$AC$45</definedName>
    <definedName name="Qualification_x_table" localSheetId="2">'2 TCEC16 DQ,2,...,P x-tables'!$C$5:$AE$24</definedName>
    <definedName name="TCEC12.1_x_table" localSheetId="2">'2 TCEC16 DQ,2,...,P x-tables'!#REF!</definedName>
    <definedName name="TCEC12.1_x_table_1" localSheetId="2">'2 TCEC16 DQ,2,...,P x-tables'!#REF!</definedName>
    <definedName name="TCEC12.P_x_table" localSheetId="2">'2 TCEC16 DQ,2,...,P x-tables'!#REF!</definedName>
    <definedName name="TCEC12.P_x_table_1" localSheetId="2">'2 TCEC16 DQ,2,...,P x-tables'!#REF!</definedName>
    <definedName name="TCEC15.1_x_table" localSheetId="2">'2 TCEC16 DQ,2,...,P x-tables'!#REF!</definedName>
    <definedName name="TCEC15.2_x_table" localSheetId="2">'2 TCEC16 DQ,2,...,P x-tables'!#REF!</definedName>
    <definedName name="TCEC15.P_x_table" localSheetId="2">'2 TCEC16 DQ,2,...,P x-tables'!#REF!</definedName>
    <definedName name="TCEC15.P_x_table_1" localSheetId="2">'2 TCEC16 DQ,2,...,P x-tables'!#REF!</definedName>
    <definedName name="TCEC15.P4_x_table" localSheetId="2">'2 TCEC16 DQ,2,...,P x-tables'!$X$106:$AF$107</definedName>
    <definedName name="TCEC15.P4_x_table_1" localSheetId="2">'2 TCEC16 DQ,2,...,P x-tables'!#REF!</definedName>
    <definedName name="TCEC16_DivP_schedule" localSheetId="9">'9 16.P Results'!$B$9:$P$178</definedName>
    <definedName name="TCEC16_DivP_schedule_1" localSheetId="9">'9 16.P Results'!$G$11:$G$178</definedName>
    <definedName name="TCEC16_DivP_schedule_2" localSheetId="9">'9 16.P Results'!#REF!</definedName>
    <definedName name="TCEC16_DivP_schedule_3" localSheetId="9">'9 16.P Results'!#REF!</definedName>
    <definedName name="TCEC16_DivP_schedule_4" localSheetId="9">'9 16.P Results'!$M$10:$M$178</definedName>
    <definedName name="TCEC16_DivP_schedule_5" localSheetId="9">'9 16.P Results'!#REF!</definedName>
    <definedName name="TCEC16_L1_Playoff_schedule" localSheetId="8">'8 16.1 Playoff Results'!$B$9:$P$34</definedName>
    <definedName name="TCEC16_L1_Playoff_schedule_1" localSheetId="8">'8 16.1 Playoff Results'!#REF!</definedName>
    <definedName name="TCEC16_L1_Playoff_schedule_2" localSheetId="8">'8 16.1 Playoff Results'!$M$11:$M$34</definedName>
    <definedName name="TCEC16_L1_Playoff_schedule_3" localSheetId="8">'8 16.1 Playoff Results'!#REF!</definedName>
    <definedName name="TCEC16_L1_schedule" localSheetId="7">'7 16.1 Results'!$B$9:$P$250</definedName>
    <definedName name="TCEC16_L1_schedule_1" localSheetId="7">'7 16.1 Results'!$M$10:$M$250</definedName>
    <definedName name="TCEC16_L1_schedule_2" localSheetId="7">'7 16.1 Results'!#REF!</definedName>
    <definedName name="TCEC16_L2_schedule" localSheetId="6">'6 16.2 Results'!$B$9:$P$250</definedName>
    <definedName name="TCEC16_L2_schedule_1" localSheetId="6">'6 16.2 Results'!#REF!</definedName>
    <definedName name="TCEC16_Qualification_schedule" localSheetId="5">'5 16.Q Results'!$B$9:$O$316</definedName>
    <definedName name="TCEC16_Qualification_schedule_1" localSheetId="5">'5 16.Q Results'!$G$9:$G$316</definedName>
    <definedName name="TCEC16_Qualification_schedule_2" localSheetId="5">'5 16.Q Results'!#REF!</definedName>
    <definedName name="TCEC16_Qualification_schedule_3" localSheetId="5">'5 16.Q Results'!$L$10:$L$316</definedName>
    <definedName name="TCEC16_Superfinal_schedule" localSheetId="10">'10 16.SF Results'!$I$9:$V$110</definedName>
    <definedName name="TCEC16_Superfinal_schedule_1" localSheetId="10">'10 16.SF Results'!$S$9:$S$110</definedName>
    <definedName name="TCEC16_Superfinal_schedule_2" localSheetId="10">'10 16.SF Results'!#REF!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3" l="1"/>
  <c r="G74" i="13"/>
  <c r="G73" i="13"/>
  <c r="G72" i="13"/>
  <c r="C11" i="56" l="1"/>
  <c r="C12" i="56" s="1"/>
  <c r="C13" i="56" s="1"/>
  <c r="C14" i="56" s="1"/>
  <c r="C15" i="56" s="1"/>
  <c r="C16" i="56" s="1"/>
  <c r="C17" i="56" s="1"/>
  <c r="C18" i="56" s="1"/>
  <c r="C19" i="56" s="1"/>
  <c r="C20" i="56" s="1"/>
  <c r="C21" i="56" s="1"/>
  <c r="C22" i="56" s="1"/>
  <c r="C23" i="56" s="1"/>
  <c r="C24" i="56" s="1"/>
  <c r="C25" i="56" s="1"/>
  <c r="C26" i="56" s="1"/>
  <c r="C27" i="56" s="1"/>
  <c r="C28" i="56" s="1"/>
  <c r="C29" i="56" s="1"/>
  <c r="C30" i="56" s="1"/>
  <c r="C31" i="56" s="1"/>
  <c r="C32" i="56" s="1"/>
  <c r="C33" i="56" s="1"/>
  <c r="C34" i="56" s="1"/>
  <c r="C35" i="56" s="1"/>
  <c r="C36" i="56" s="1"/>
  <c r="C37" i="56" s="1"/>
  <c r="C38" i="56" s="1"/>
  <c r="C39" i="56" s="1"/>
  <c r="C40" i="56" s="1"/>
  <c r="C41" i="56" s="1"/>
  <c r="C42" i="56" s="1"/>
  <c r="C43" i="56" s="1"/>
  <c r="C44" i="56" s="1"/>
  <c r="C45" i="56" s="1"/>
  <c r="C46" i="56" s="1"/>
  <c r="C47" i="56" s="1"/>
  <c r="C48" i="56" s="1"/>
  <c r="C49" i="56" s="1"/>
  <c r="C50" i="56" s="1"/>
  <c r="C51" i="56" s="1"/>
  <c r="C52" i="56" s="1"/>
  <c r="C53" i="56" s="1"/>
  <c r="C54" i="56" s="1"/>
  <c r="C55" i="56" s="1"/>
  <c r="C56" i="56" s="1"/>
  <c r="C57" i="56" s="1"/>
  <c r="C58" i="56" s="1"/>
  <c r="C59" i="56" s="1"/>
  <c r="C60" i="56" s="1"/>
  <c r="C61" i="56" s="1"/>
  <c r="C62" i="56" s="1"/>
  <c r="C63" i="56" s="1"/>
  <c r="C64" i="56" s="1"/>
  <c r="C65" i="56" s="1"/>
  <c r="C66" i="56" s="1"/>
  <c r="C67" i="56" s="1"/>
  <c r="C68" i="56" s="1"/>
  <c r="C69" i="56" s="1"/>
  <c r="C70" i="56" s="1"/>
  <c r="C71" i="56" s="1"/>
  <c r="C72" i="56" s="1"/>
  <c r="C73" i="56" s="1"/>
  <c r="C74" i="56" s="1"/>
  <c r="C75" i="56" s="1"/>
  <c r="C76" i="56" s="1"/>
  <c r="C77" i="56" s="1"/>
  <c r="C78" i="56" s="1"/>
  <c r="C79" i="56" s="1"/>
  <c r="C80" i="56" s="1"/>
  <c r="C81" i="56" s="1"/>
  <c r="C82" i="56" s="1"/>
  <c r="C83" i="56" s="1"/>
  <c r="C84" i="56" s="1"/>
  <c r="C85" i="56" s="1"/>
  <c r="C86" i="56" s="1"/>
  <c r="C87" i="56" s="1"/>
  <c r="C88" i="56" s="1"/>
  <c r="C89" i="56" s="1"/>
  <c r="C90" i="56" s="1"/>
  <c r="C91" i="56" s="1"/>
  <c r="C92" i="56" s="1"/>
  <c r="C93" i="56" s="1"/>
  <c r="C94" i="56" s="1"/>
  <c r="C95" i="56" s="1"/>
  <c r="C96" i="56" s="1"/>
  <c r="C97" i="56" s="1"/>
  <c r="C98" i="56" s="1"/>
  <c r="C99" i="56" s="1"/>
  <c r="C100" i="56" s="1"/>
  <c r="C101" i="56" s="1"/>
  <c r="C102" i="56" s="1"/>
  <c r="C103" i="56" s="1"/>
  <c r="C104" i="56" s="1"/>
  <c r="C105" i="56" s="1"/>
  <c r="C106" i="56" s="1"/>
  <c r="C107" i="56" s="1"/>
  <c r="C108" i="56" s="1"/>
  <c r="C109" i="56" s="1"/>
  <c r="C110" i="56" s="1"/>
  <c r="E6" i="56" l="1"/>
  <c r="F11" i="56"/>
  <c r="F12" i="56" s="1"/>
  <c r="D6" i="56"/>
  <c r="F13" i="56" l="1"/>
  <c r="F14" i="56" s="1"/>
  <c r="F15" i="56" s="1"/>
  <c r="F16" i="56" s="1"/>
  <c r="F17" i="56" s="1"/>
  <c r="F18" i="56" s="1"/>
  <c r="F19" i="56" s="1"/>
  <c r="F20" i="56" s="1"/>
  <c r="F21" i="56" s="1"/>
  <c r="F22" i="56" s="1"/>
  <c r="F23" i="56" s="1"/>
  <c r="F24" i="56" s="1"/>
  <c r="F25" i="56" s="1"/>
  <c r="F26" i="56" s="1"/>
  <c r="F27" i="56" s="1"/>
  <c r="F28" i="56" s="1"/>
  <c r="F29" i="56" s="1"/>
  <c r="F30" i="56" s="1"/>
  <c r="F31" i="56" s="1"/>
  <c r="F32" i="56" s="1"/>
  <c r="F33" i="56" s="1"/>
  <c r="F34" i="56" s="1"/>
  <c r="F35" i="56" s="1"/>
  <c r="F36" i="56" s="1"/>
  <c r="F37" i="56" s="1"/>
  <c r="F38" i="56" s="1"/>
  <c r="F39" i="56" s="1"/>
  <c r="F40" i="56" s="1"/>
  <c r="F41" i="56" s="1"/>
  <c r="F42" i="56" s="1"/>
  <c r="F43" i="56" s="1"/>
  <c r="F44" i="56" s="1"/>
  <c r="F45" i="56" s="1"/>
  <c r="F46" i="56" s="1"/>
  <c r="F47" i="56" s="1"/>
  <c r="F48" i="56" s="1"/>
  <c r="F49" i="56" s="1"/>
  <c r="F50" i="56" s="1"/>
  <c r="F51" i="56" s="1"/>
  <c r="F52" i="56" s="1"/>
  <c r="F53" i="56" s="1"/>
  <c r="F54" i="56" s="1"/>
  <c r="F55" i="56" s="1"/>
  <c r="F56" i="56" s="1"/>
  <c r="F57" i="56" s="1"/>
  <c r="F58" i="56" s="1"/>
  <c r="F59" i="56" s="1"/>
  <c r="F60" i="56" s="1"/>
  <c r="F61" i="56" s="1"/>
  <c r="F62" i="56" s="1"/>
  <c r="F63" i="56" s="1"/>
  <c r="F64" i="56" s="1"/>
  <c r="F65" i="56" s="1"/>
  <c r="F66" i="56" s="1"/>
  <c r="F67" i="56" s="1"/>
  <c r="F68" i="56" s="1"/>
  <c r="F69" i="56" s="1"/>
  <c r="F70" i="56" s="1"/>
  <c r="F71" i="56" s="1"/>
  <c r="F72" i="56" s="1"/>
  <c r="F73" i="56" s="1"/>
  <c r="F74" i="56" s="1"/>
  <c r="F75" i="56" s="1"/>
  <c r="F76" i="56" s="1"/>
  <c r="F77" i="56" s="1"/>
  <c r="F78" i="56" s="1"/>
  <c r="F79" i="56" s="1"/>
  <c r="F80" i="56" s="1"/>
  <c r="F81" i="56" s="1"/>
  <c r="F82" i="56" s="1"/>
  <c r="F83" i="56" s="1"/>
  <c r="F84" i="56" s="1"/>
  <c r="F85" i="56" s="1"/>
  <c r="F86" i="56" s="1"/>
  <c r="F87" i="56" s="1"/>
  <c r="F88" i="56" s="1"/>
  <c r="F89" i="56" s="1"/>
  <c r="F90" i="56" s="1"/>
  <c r="F91" i="56" s="1"/>
  <c r="F92" i="56" s="1"/>
  <c r="F93" i="56" s="1"/>
  <c r="F94" i="56" s="1"/>
  <c r="F95" i="56" s="1"/>
  <c r="F96" i="56" s="1"/>
  <c r="F97" i="56" s="1"/>
  <c r="F98" i="56" s="1"/>
  <c r="F99" i="56" s="1"/>
  <c r="F100" i="56" s="1"/>
  <c r="F101" i="56" s="1"/>
  <c r="F102" i="56" s="1"/>
  <c r="F103" i="56" s="1"/>
  <c r="F104" i="56" s="1"/>
  <c r="F105" i="56" s="1"/>
  <c r="F106" i="56" s="1"/>
  <c r="F107" i="56" s="1"/>
  <c r="F108" i="56" s="1"/>
  <c r="F109" i="56" s="1"/>
  <c r="F110" i="56" s="1"/>
  <c r="I73" i="13"/>
  <c r="I74" i="13"/>
  <c r="I75" i="13"/>
  <c r="I72" i="13"/>
  <c r="F6" i="56" l="1"/>
  <c r="L72" i="13"/>
  <c r="L103" i="13" l="1"/>
  <c r="G103" i="13"/>
  <c r="L102" i="13"/>
  <c r="G102" i="13"/>
  <c r="L101" i="13"/>
  <c r="G101" i="13"/>
  <c r="L100" i="13"/>
  <c r="G100" i="13"/>
  <c r="L99" i="13"/>
  <c r="G99" i="13"/>
  <c r="L98" i="13"/>
  <c r="G98" i="13"/>
  <c r="L97" i="13"/>
  <c r="G97" i="13"/>
  <c r="L96" i="13"/>
  <c r="G96" i="13"/>
  <c r="L45" i="13" l="1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75" i="13"/>
  <c r="L73" i="13"/>
  <c r="L74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30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G83" i="13"/>
  <c r="G84" i="13"/>
  <c r="G85" i="13"/>
  <c r="G86" i="13"/>
  <c r="G87" i="13"/>
  <c r="G88" i="13"/>
  <c r="G89" i="13"/>
  <c r="G82" i="13"/>
  <c r="L83" i="13"/>
  <c r="L84" i="13"/>
  <c r="L85" i="13"/>
  <c r="L86" i="13"/>
  <c r="L87" i="13"/>
  <c r="L88" i="13"/>
  <c r="L89" i="13"/>
  <c r="L82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51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7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K37" i="29"/>
  <c r="H37" i="29"/>
  <c r="E37" i="29"/>
  <c r="J38" i="29"/>
  <c r="K38" i="29" s="1"/>
  <c r="G38" i="29"/>
  <c r="H38" i="29" s="1"/>
  <c r="M5" i="57"/>
  <c r="D38" i="29"/>
  <c r="E38" i="29" s="1"/>
  <c r="L5" i="58"/>
  <c r="L6" i="58"/>
  <c r="V12" i="29"/>
  <c r="V21" i="29"/>
  <c r="V22" i="29"/>
  <c r="V23" i="29"/>
  <c r="V24" i="29"/>
  <c r="V25" i="29"/>
  <c r="V27" i="29"/>
  <c r="V28" i="29"/>
  <c r="V29" i="29"/>
  <c r="V30" i="29"/>
  <c r="V31" i="29"/>
  <c r="V32" i="29"/>
  <c r="V33" i="29"/>
  <c r="V36" i="29" l="1"/>
  <c r="V37" i="29"/>
  <c r="Q37" i="29"/>
  <c r="P38" i="29"/>
  <c r="Q38" i="29" s="1"/>
  <c r="M5" i="55"/>
  <c r="M6" i="55"/>
  <c r="N38" i="29"/>
  <c r="N37" i="29"/>
  <c r="M38" i="29"/>
  <c r="M5" i="54"/>
  <c r="W37" i="29" l="1"/>
  <c r="V38" i="29"/>
  <c r="W38" i="29" s="1"/>
  <c r="M5" i="53"/>
  <c r="M7" i="53"/>
  <c r="M6" i="53" s="1"/>
  <c r="M7" i="57" l="1"/>
  <c r="M6" i="57" s="1"/>
  <c r="G7" i="58" l="1"/>
  <c r="G6" i="58" s="1"/>
  <c r="T37" i="29"/>
  <c r="S38" i="29"/>
  <c r="T38" i="29" s="1"/>
  <c r="S5" i="56"/>
  <c r="S7" i="56"/>
  <c r="S6" i="56" s="1"/>
  <c r="G7" i="53"/>
  <c r="G6" i="53" s="1"/>
  <c r="G7" i="57"/>
  <c r="G6" i="57" s="1"/>
  <c r="V35" i="29"/>
  <c r="G7" i="55"/>
  <c r="G6" i="55" s="1"/>
  <c r="N7" i="56"/>
  <c r="N6" i="56" s="1"/>
  <c r="G7" i="54"/>
  <c r="G6" i="54" s="1"/>
  <c r="M7" i="54"/>
  <c r="M6" i="54" s="1"/>
  <c r="G5" i="58" l="1"/>
  <c r="I6" i="58"/>
  <c r="G5" i="57"/>
  <c r="I6" i="57"/>
  <c r="G5" i="53"/>
  <c r="I6" i="53"/>
  <c r="N5" i="56"/>
  <c r="P6" i="56"/>
  <c r="I6" i="54"/>
  <c r="G5" i="54"/>
  <c r="I6" i="55"/>
  <c r="G5" i="55"/>
  <c r="W32" i="29"/>
  <c r="V16" i="29"/>
  <c r="V17" i="29"/>
  <c r="V15" i="29"/>
  <c r="T32" i="29"/>
  <c r="Q32" i="29"/>
  <c r="N32" i="29"/>
  <c r="K32" i="29"/>
  <c r="P26" i="29"/>
  <c r="S26" i="29"/>
  <c r="M26" i="29"/>
  <c r="J26" i="29"/>
  <c r="G26" i="29"/>
  <c r="D26" i="29"/>
  <c r="P15" i="23"/>
  <c r="I15" i="23"/>
  <c r="W15" i="23"/>
  <c r="S15" i="23"/>
  <c r="L15" i="23"/>
  <c r="E15" i="23"/>
  <c r="V26" i="29" l="1"/>
  <c r="Q13" i="29"/>
  <c r="M40" i="29"/>
  <c r="N33" i="29"/>
  <c r="N31" i="29"/>
  <c r="N30" i="29"/>
  <c r="N29" i="29"/>
  <c r="N28" i="29"/>
  <c r="N27" i="29"/>
  <c r="N26" i="29"/>
  <c r="N25" i="29"/>
  <c r="N24" i="29"/>
  <c r="N23" i="29"/>
  <c r="N22" i="29"/>
  <c r="N21" i="29"/>
  <c r="M19" i="29"/>
  <c r="N19" i="29" s="1"/>
  <c r="M18" i="29"/>
  <c r="N18" i="29" s="1"/>
  <c r="N16" i="29"/>
  <c r="N15" i="29"/>
  <c r="N14" i="29"/>
  <c r="N13" i="29"/>
  <c r="N40" i="29" l="1"/>
  <c r="H32" i="29" l="1"/>
  <c r="V14" i="29" l="1"/>
  <c r="V13" i="29"/>
  <c r="S19" i="29"/>
  <c r="S18" i="29"/>
  <c r="P19" i="29"/>
  <c r="P18" i="29"/>
  <c r="J19" i="29"/>
  <c r="J18" i="29"/>
  <c r="E32" i="29"/>
  <c r="D18" i="29"/>
  <c r="D19" i="29"/>
  <c r="G8" i="5" l="1"/>
  <c r="AZ27" i="13" l="1"/>
  <c r="AY27" i="13"/>
  <c r="AW27" i="13" l="1"/>
  <c r="AU27" i="13" l="1"/>
  <c r="T33" i="29" l="1"/>
  <c r="T31" i="29"/>
  <c r="T30" i="29"/>
  <c r="T29" i="29"/>
  <c r="T28" i="29"/>
  <c r="T27" i="29"/>
  <c r="T26" i="29"/>
  <c r="T25" i="29"/>
  <c r="T24" i="29"/>
  <c r="T23" i="29"/>
  <c r="T22" i="29"/>
  <c r="T21" i="29"/>
  <c r="T19" i="29"/>
  <c r="T18" i="29"/>
  <c r="T16" i="29"/>
  <c r="T15" i="29"/>
  <c r="T14" i="29"/>
  <c r="T13" i="29"/>
  <c r="Q33" i="29"/>
  <c r="Q31" i="29"/>
  <c r="Q30" i="29"/>
  <c r="Q29" i="29"/>
  <c r="Q28" i="29"/>
  <c r="Q27" i="29"/>
  <c r="Q26" i="29"/>
  <c r="Q25" i="29"/>
  <c r="Q24" i="29"/>
  <c r="Q23" i="29"/>
  <c r="Q22" i="29"/>
  <c r="Q21" i="29"/>
  <c r="Q19" i="29"/>
  <c r="Q18" i="29"/>
  <c r="Q16" i="29"/>
  <c r="Q15" i="29"/>
  <c r="Q14" i="29"/>
  <c r="T40" i="29" l="1"/>
  <c r="Q40" i="29"/>
  <c r="K33" i="29" l="1"/>
  <c r="K31" i="29"/>
  <c r="K30" i="29"/>
  <c r="K29" i="29"/>
  <c r="K28" i="29"/>
  <c r="K27" i="29"/>
  <c r="K26" i="29"/>
  <c r="K25" i="29"/>
  <c r="K24" i="29"/>
  <c r="K23" i="29"/>
  <c r="K22" i="29"/>
  <c r="K21" i="29"/>
  <c r="K16" i="29"/>
  <c r="K15" i="29"/>
  <c r="K14" i="29"/>
  <c r="K13" i="29"/>
  <c r="K19" i="29"/>
  <c r="K18" i="29"/>
  <c r="K40" i="29" l="1"/>
  <c r="S40" i="29" l="1"/>
  <c r="P40" i="29"/>
  <c r="J40" i="29"/>
  <c r="G40" i="29"/>
  <c r="W30" i="29" l="1"/>
  <c r="W26" i="29"/>
  <c r="W22" i="29"/>
  <c r="W13" i="29"/>
  <c r="W25" i="29"/>
  <c r="W16" i="29"/>
  <c r="W33" i="29"/>
  <c r="W28" i="29"/>
  <c r="W24" i="29"/>
  <c r="W15" i="29"/>
  <c r="W29" i="29"/>
  <c r="W21" i="29"/>
  <c r="W31" i="29"/>
  <c r="W27" i="29"/>
  <c r="W23" i="29"/>
  <c r="W14" i="29"/>
  <c r="V40" i="29"/>
  <c r="W40" i="29" l="1"/>
  <c r="H33" i="29" l="1"/>
  <c r="H31" i="29"/>
  <c r="H30" i="29"/>
  <c r="H29" i="29"/>
  <c r="H28" i="29"/>
  <c r="H27" i="29"/>
  <c r="H26" i="29"/>
  <c r="H25" i="29"/>
  <c r="H24" i="29"/>
  <c r="H23" i="29"/>
  <c r="H22" i="29"/>
  <c r="H21" i="29"/>
  <c r="H17" i="29"/>
  <c r="H16" i="29"/>
  <c r="H15" i="29"/>
  <c r="H14" i="29"/>
  <c r="H13" i="29"/>
  <c r="G19" i="29"/>
  <c r="G18" i="29"/>
  <c r="H18" i="29" l="1"/>
  <c r="V18" i="29"/>
  <c r="H19" i="29"/>
  <c r="V19" i="29"/>
  <c r="H40" i="29"/>
  <c r="E17" i="29" l="1"/>
  <c r="W18" i="29"/>
  <c r="W19" i="29"/>
  <c r="E33" i="29"/>
  <c r="E31" i="29"/>
  <c r="E30" i="29"/>
  <c r="E29" i="29"/>
  <c r="E28" i="29"/>
  <c r="E27" i="29"/>
  <c r="E26" i="29"/>
  <c r="E25" i="29"/>
  <c r="E24" i="29"/>
  <c r="E23" i="29"/>
  <c r="E22" i="29"/>
  <c r="E21" i="29"/>
  <c r="E16" i="29"/>
  <c r="E15" i="29"/>
  <c r="E14" i="29"/>
  <c r="E13" i="29"/>
  <c r="D40" i="29"/>
  <c r="E18" i="29" l="1"/>
  <c r="E40" i="29"/>
  <c r="E19" i="2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ivision P x-table" type="6" refreshedVersion="6" background="1" saveData="1">
    <textPr codePage="932" sourceFile="C:\My Documents\km\icga\TCEC\TCEC_16\logfles\Division P x-table.txt" delimited="0">
      <textFields count="17">
        <textField/>
        <textField type="text" position="2"/>
        <textField position="35"/>
        <textField position="39"/>
        <textField position="44"/>
        <textField position="47"/>
        <textField position="54"/>
        <textField position="56"/>
        <textField position="61"/>
        <textField type="text" position="66"/>
        <textField type="text" position="73"/>
        <textField type="text" position="80"/>
        <textField type="text" position="87"/>
        <textField type="text" position="94"/>
        <textField type="text" position="101"/>
        <textField type="text" position="108"/>
        <textField type="text" position="115"/>
      </textFields>
    </textPr>
  </connection>
  <connection id="2" xr16:uid="{00000000-0015-0000-FFFF-FFFF01000000}" name="Division P x-table1" type="6" refreshedVersion="6" background="1" saveData="1">
    <textPr codePage="932" sourceFile="C:\My Documents\km\icga\TCEC\TCEC_16\logfles\Division P x-table.txt" delimited="0">
      <textFields count="17">
        <textField/>
        <textField type="text" position="2"/>
        <textField position="35"/>
        <textField position="39"/>
        <textField position="44"/>
        <textField position="47"/>
        <textField position="54"/>
        <textField position="56"/>
        <textField position="61"/>
        <textField type="text" position="66"/>
        <textField type="text" position="73"/>
        <textField type="text" position="80"/>
        <textField type="text" position="87"/>
        <textField type="text" position="94"/>
        <textField type="text" position="101"/>
        <textField type="text" position="108"/>
        <textField type="text" position="115"/>
      </textFields>
    </textPr>
  </connection>
  <connection id="3" xr16:uid="{00000000-0015-0000-FFFF-FFFF02000000}" name="League 1 Play-off x-table" type="6" refreshedVersion="6" background="1" saveData="1">
    <textPr codePage="932" sourceFile="C:\My Documents\km\icga\TCEC\TCEC_16\logfles\League 1 Play-off x-table.txt" delimited="0">
      <textFields count="13">
        <textField/>
        <textField type="text" position="2"/>
        <textField position="33"/>
        <textField position="38"/>
        <textField position="42"/>
        <textField position="45"/>
        <textField position="51"/>
        <textField position="53"/>
        <textField position="57"/>
        <textField type="text" position="62"/>
        <textField type="text" position="67"/>
        <textField type="text" position="72"/>
        <textField type="text" position="77"/>
      </textFields>
    </textPr>
  </connection>
  <connection id="4" xr16:uid="{00000000-0015-0000-FFFF-FFFF03000000}" name="League 1 x-table" type="6" refreshedVersion="6" background="1" saveData="1">
    <textPr codePage="850" sourceFile="C:\My Documents\km\icga\TCEC\TCEC_16\logfles\League 1 x-table.txt" delimited="0">
      <textFields count="25">
        <textField/>
        <textField type="text" position="2"/>
        <textField position="34"/>
        <textField position="38"/>
        <textField position="43"/>
        <textField position="46"/>
        <textField position="53"/>
        <textField position="55"/>
        <textField position="60"/>
        <textField type="text" position="65"/>
        <textField type="text" position="68"/>
        <textField type="text" position="71"/>
        <textField type="text" position="74"/>
        <textField type="text" position="77"/>
        <textField type="text" position="80"/>
        <textField type="text" position="83"/>
        <textField type="text" position="86"/>
        <textField type="text" position="89"/>
        <textField type="text" position="92"/>
        <textField type="text" position="95"/>
        <textField type="text" position="98"/>
        <textField type="text" position="101"/>
        <textField type="text" position="104"/>
        <textField type="text" position="107"/>
        <textField type="text" position="110"/>
      </textFields>
    </textPr>
  </connection>
  <connection id="5" xr16:uid="{00000000-0015-0000-FFFF-FFFF04000000}" name="League 2 x-table" type="6" refreshedVersion="6" background="1" saveData="1">
    <textPr codePage="932" sourceFile="C:\My Documents\km\icga\TCEC\TCEC_16\logfles\League 2 x-table.txt" delimited="0">
      <textFields count="25">
        <textField/>
        <textField type="text" position="2"/>
        <textField position="34"/>
        <textField position="38"/>
        <textField position="43"/>
        <textField position="46"/>
        <textField position="53"/>
        <textField position="55"/>
        <textField position="60"/>
        <textField type="text" position="65"/>
        <textField type="text" position="68"/>
        <textField type="text" position="71"/>
        <textField type="text" position="74"/>
        <textField type="text" position="77"/>
        <textField type="text" position="80"/>
        <textField type="text" position="83"/>
        <textField type="text" position="86"/>
        <textField type="text" position="89"/>
        <textField type="text" position="92"/>
        <textField type="text" position="95"/>
        <textField type="text" position="98"/>
        <textField type="text" position="101"/>
        <textField type="text" position="104"/>
        <textField type="text" position="107"/>
        <textField type="text" position="110"/>
      </textFields>
    </textPr>
  </connection>
  <connection id="6" xr16:uid="{00000000-0015-0000-FFFF-FFFF05000000}" name="Qualification x-table" type="6" refreshedVersion="6" background="1" saveData="1">
    <textPr codePage="932" sourceFile="C:\My Documents\km\icga\TCEC\TCEC_16\logfles\Qualification x-table.txt" delimited="0">
      <textFields count="27">
        <textField/>
        <textField type="text" position="2"/>
        <textField position="36"/>
        <textField position="40"/>
        <textField position="45"/>
        <textField position="48"/>
        <textField position="55"/>
        <textField position="57"/>
        <textField position="62"/>
        <textField type="text" position="67"/>
        <textField type="text" position="70"/>
        <textField type="text" position="73"/>
        <textField type="text" position="76"/>
        <textField type="text" position="79"/>
        <textField type="text" position="82"/>
        <textField type="text" position="85"/>
        <textField type="text" position="88"/>
        <textField type="text" position="91"/>
        <textField type="text" position="94"/>
        <textField type="text" position="97"/>
        <textField type="text" position="100"/>
        <textField type="text" position="103"/>
        <textField type="text" position="106"/>
        <textField type="text" position="109"/>
        <textField type="text" position="112"/>
        <textField type="text" position="115"/>
        <textField type="text" position="118"/>
      </textFields>
    </textPr>
  </connection>
  <connection id="7" xr16:uid="{00000000-0015-0000-FFFF-FFFF06000000}" name="TCEC155" type="6" refreshedVersion="6" background="1" saveData="1">
    <textPr codePage="65001" sourceFile="C:\My Documents\km\icga\TCEC\TCEC_15\logfiles\TCEC15.P4 x-table" delimited="0">
      <textFields count="17">
        <textField type="skip"/>
        <textField type="text" position="2"/>
        <textField type="skip" position="27"/>
        <textField type="skip" position="31"/>
        <textField type="skip" position="36"/>
        <textField type="skip" position="39"/>
        <textField type="skip" position="46"/>
        <textField type="skip" position="48"/>
        <textField type="skip" position="53"/>
        <textField type="text" position="58"/>
        <textField type="text" position="63"/>
        <textField type="text" position="68"/>
        <textField type="text" position="73"/>
        <textField type="text" position="78"/>
        <textField type="text" position="83"/>
        <textField type="text" position="88"/>
        <textField type="text" position="93"/>
      </textFields>
    </textPr>
  </connection>
  <connection id="8" xr16:uid="{00000000-0015-0000-FFFF-FFFF07000000}" name="TCEC16-DivP-schedule" type="6" refreshedVersion="6" background="1" saveData="1">
    <textPr codePage="850" sourceFile="C:\My Documents\km\icga\TCEC\TCEC_16\logfles\TCEC16-DivP-schedule.txt" delimited="0">
      <textFields count="15">
        <textField/>
        <textField type="text" position="3"/>
        <textField type="text" position="35"/>
        <textField type="text" position="43"/>
        <textField type="text" position="76"/>
        <textField type="text" position="96"/>
        <textField type="text" position="105"/>
        <textField type="text" position="113"/>
        <textField type="text" position="122"/>
        <textField type="text" position="130"/>
        <textField type="DMY" position="133"/>
        <textField type="text" position="144"/>
        <textField type="text" position="153"/>
        <textField type="text" position="157"/>
        <textField type="text" position="226"/>
      </textFields>
    </textPr>
  </connection>
  <connection id="9" xr16:uid="{00000000-0015-0000-FFFF-FFFF08000000}" name="TCEC16-DivP-schedule1" type="6" refreshedVersion="6" background="1" saveData="1">
    <textPr codePage="850" sourceFile="C:\My Documents\km\icga\TCEC\TCEC_16\logfles\TCEC16-DivP-schedule.txt" delimited="0">
      <textFields count="17">
        <textField type="skip"/>
        <textField type="skip" position="3"/>
        <textField type="skip" position="35"/>
        <textField type="skip" position="39"/>
        <textField type="skip" position="43"/>
        <textField type="skip" position="76"/>
        <textField position="96"/>
        <textField type="skip" position="105"/>
        <textField type="skip" position="113"/>
        <textField type="skip" position="122"/>
        <textField type="skip" position="130"/>
        <textField type="skip" position="133"/>
        <textField type="skip" position="144"/>
        <textField type="skip" position="153"/>
        <textField type="skip" position="157"/>
        <textField type="skip" position="209"/>
        <textField type="skip" position="223"/>
      </textFields>
    </textPr>
  </connection>
  <connection id="10" xr16:uid="{00000000-0015-0000-FFFF-FFFF09000000}" name="TCEC16-DivP-schedule22" type="6" refreshedVersion="6" background="1" saveData="1">
    <textPr codePage="850" sourceFile="C:\My Documents\km\icga\TCEC\TCEC_16\logfles\TCEC16-DivP-schedule.txt" delimited="0">
      <textFields count="18">
        <textField type="skip"/>
        <textField type="skip" position="1"/>
        <textField type="skip" position="3"/>
        <textField type="skip" position="35"/>
        <textField type="skip" position="39"/>
        <textField type="skip" position="43"/>
        <textField type="skip" position="76"/>
        <textField type="skip" position="96"/>
        <textField type="skip" position="105"/>
        <textField type="skip" position="113"/>
        <textField type="skip" position="122"/>
        <textField type="skip" position="130"/>
        <textField type="skip" position="133"/>
        <textField position="144"/>
        <textField type="skip" position="153"/>
        <textField type="skip" position="157"/>
        <textField type="skip" position="209"/>
        <textField type="skip" position="223"/>
      </textFields>
    </textPr>
  </connection>
  <connection id="11" xr16:uid="{00000000-0015-0000-FFFF-FFFF0A000000}" name="TCEC16-L1_Playoff-schedule" type="6" refreshedVersion="6" background="1" saveData="1">
    <textPr codePage="850" sourceFile="C:\My Documents\km\icga\TCEC\TCEC_16\logfles\TCEC16-L1_Playoff-schedule.txt" delimited="0">
      <textFields count="15">
        <textField/>
        <textField type="text" position="2"/>
        <textField type="text" position="33"/>
        <textField type="text" position="41"/>
        <textField type="text" position="73"/>
        <textField position="90"/>
        <textField type="text" position="94"/>
        <textField type="text" position="102"/>
        <textField type="text" position="111"/>
        <textField type="text" position="119"/>
        <textField type="DMY" position="122"/>
        <textField type="text" position="133"/>
        <textField type="text" position="142"/>
        <textField type="text" position="146"/>
        <textField type="text" position="217"/>
      </textFields>
    </textPr>
  </connection>
  <connection id="12" xr16:uid="{00000000-0015-0000-FFFF-FFFF0B000000}" name="TCEC16-L1_Playoff-schedule2" type="6" refreshedVersion="6" background="1" saveData="1">
    <textPr codePage="850" sourceFile="C:\My Documents\km\icga\TCEC\TCEC_16\logfles\TCEC16-L1_Playoff-schedule.txt" delimited="0">
      <textFields count="17">
        <textField type="skip"/>
        <textField type="skip" position="2"/>
        <textField type="skip" position="12"/>
        <textField type="skip" position="33"/>
        <textField type="skip" position="37"/>
        <textField type="skip" position="41"/>
        <textField type="skip" position="73"/>
        <textField type="skip" position="90"/>
        <textField type="skip" position="94"/>
        <textField type="skip" position="102"/>
        <textField type="skip" position="111"/>
        <textField type="skip" position="119"/>
        <textField type="skip" position="122"/>
        <textField position="133"/>
        <textField type="skip" position="142"/>
        <textField type="skip" position="146"/>
        <textField type="skip" position="217"/>
      </textFields>
    </textPr>
  </connection>
  <connection id="13" xr16:uid="{00000000-0015-0000-FFFF-FFFF0C000000}" name="TCEC16-L1-schedule" type="6" refreshedVersion="6" background="1" saveData="1">
    <textPr codePage="850" sourceFile="C:\My Documents\km\icga\TCEC\TCEC_16\logfles\TCEC16-L1-schedule.txt" delimited="0">
      <textFields count="15">
        <textField/>
        <textField type="text" position="3"/>
        <textField type="text" position="34"/>
        <textField type="text" position="42"/>
        <textField type="text" position="74"/>
        <textField position="99"/>
        <textField type="text" position="103"/>
        <textField type="text" position="111"/>
        <textField type="text" position="120"/>
        <textField type="text" position="128"/>
        <textField type="DMY" position="131"/>
        <textField type="text" position="142"/>
        <textField type="text" position="151"/>
        <textField type="text" position="155"/>
        <textField type="text" position="226"/>
      </textFields>
    </textPr>
  </connection>
  <connection id="14" xr16:uid="{00000000-0015-0000-FFFF-FFFF0D000000}" name="TCEC16-L1-schedule1" type="6" refreshedVersion="6" background="1" saveData="1">
    <textPr codePage="850" sourceFile="C:\My Documents\km\icga\TCEC\TCEC_16\logfles\TCEC16-L1-schedule.txt" delimited="0">
      <textFields count="17">
        <textField type="skip"/>
        <textField type="skip" position="3"/>
        <textField type="skip" position="34"/>
        <textField type="skip" position="38"/>
        <textField type="skip" position="42"/>
        <textField type="skip" position="74"/>
        <textField type="skip" position="95"/>
        <textField type="skip" position="103"/>
        <textField type="skip" position="111"/>
        <textField type="skip" position="120"/>
        <textField type="skip" position="128"/>
        <textField type="skip" position="131"/>
        <textField position="142"/>
        <textField type="skip" position="151"/>
        <textField type="skip" position="155"/>
        <textField type="skip" position="209"/>
        <textField type="skip" position="226"/>
      </textFields>
    </textPr>
  </connection>
  <connection id="15" xr16:uid="{00000000-0015-0000-FFFF-FFFF0E000000}" name="TCEC16-L2-schedule" type="6" refreshedVersion="6" background="1" saveData="1">
    <textPr codePage="850" sourceFile="C:\My Documents\km\icga\TCEC\TCEC_16\logfles\TCEC16-L2-schedule.txt" delimited="0">
      <textFields count="15">
        <textField/>
        <textField type="text" position="3"/>
        <textField type="text" position="34"/>
        <textField type="text" position="43"/>
        <textField type="text" position="74"/>
        <textField position="94"/>
        <textField type="text" position="97"/>
        <textField type="text" position="105"/>
        <textField type="text" position="114"/>
        <textField type="text" position="122"/>
        <textField type="text" position="125"/>
        <textField position="136"/>
        <textField type="text" position="145"/>
        <textField type="text" position="149"/>
        <textField type="text" position="217"/>
      </textFields>
    </textPr>
  </connection>
  <connection id="16" xr16:uid="{00000000-0015-0000-FFFF-FFFF0F000000}" name="TCEC16-Qualification-schedule" type="6" refreshedVersion="6" background="1" saveData="1">
    <textPr codePage="850" sourceFile="C:\My Documents\km\icga\TCEC\TCEC_16\logfles\TCEC16-Qualification-schedule.txt" delimited="0">
      <textFields count="15">
        <textField/>
        <textField type="text" position="3"/>
        <textField type="text" position="36"/>
        <textField type="text" position="45"/>
        <textField type="text" position="78"/>
        <textField type="text" position="96"/>
        <textField type="text" position="101"/>
        <textField type="text" position="109"/>
        <textField type="text" position="118"/>
        <textField type="text" position="126"/>
        <textField type="text" position="129"/>
        <textField position="140"/>
        <textField type="text" position="149"/>
        <textField type="text" position="153"/>
        <textField type="text" position="223"/>
      </textFields>
    </textPr>
  </connection>
  <connection id="17" xr16:uid="{00000000-0015-0000-FFFF-FFFF10000000}" name="TCEC16-Qualification-schedule1" type="6" refreshedVersion="6" background="1" saveData="1">
    <textPr codePage="850" sourceFile="C:\My Documents\km\icga\TCEC\TCEC_16\logfles\TCEC16-Qualification-schedule.txt" delimited="0">
      <textFields count="18">
        <textField type="skip"/>
        <textField type="skip" position="3"/>
        <textField type="skip" position="18"/>
        <textField type="skip" position="36"/>
        <textField type="skip" position="40"/>
        <textField type="skip" position="45"/>
        <textField type="skip" position="78"/>
        <textField position="97"/>
        <textField type="skip" position="101"/>
        <textField type="skip" position="109"/>
        <textField type="skip" position="118"/>
        <textField type="skip" position="126"/>
        <textField type="skip" position="129"/>
        <textField type="skip" position="140"/>
        <textField type="skip" position="149"/>
        <textField type="skip" position="153"/>
        <textField type="skip" position="204"/>
        <textField type="skip" position="219"/>
      </textFields>
    </textPr>
  </connection>
  <connection id="18" xr16:uid="{00000000-0015-0000-FFFF-FFFF12000000}" name="TCEC16-Qualification-schedule21" type="6" refreshedVersion="6" background="1" saveData="1">
    <textPr codePage="850" sourceFile="C:\My Documents\km\icga\TCEC\TCEC_16\logfles\TCEC16-Qualification-schedule.txt" delimited="0">
      <textFields count="19">
        <textField type="skip"/>
        <textField type="skip" position="3"/>
        <textField type="skip" position="18"/>
        <textField type="skip" position="36"/>
        <textField type="skip" position="40"/>
        <textField type="skip" position="45"/>
        <textField type="skip" position="78"/>
        <textField type="skip" position="92"/>
        <textField type="skip" position="96"/>
        <textField type="skip" position="101"/>
        <textField type="skip" position="109"/>
        <textField type="skip" position="118"/>
        <textField type="skip" position="126"/>
        <textField type="skip" position="129"/>
        <textField position="140"/>
        <textField type="skip" position="149"/>
        <textField type="skip" position="153"/>
        <textField type="skip" position="204"/>
        <textField type="skip" position="219"/>
      </textFields>
    </textPr>
  </connection>
  <connection id="19" xr16:uid="{00000000-0015-0000-FFFF-FFFF13000000}" name="TCEC16-Superfinal schedule" type="6" refreshedVersion="6" background="1" saveData="1">
    <textPr codePage="850" sourceFile="C:\My Documents\km\icga\TCEC\TCEC_16\logfles\TCEC16-Superfinal schedule.txt" delimited="0">
      <textFields count="15">
        <textField/>
        <textField type="text" position="3"/>
        <textField type="text" position="35"/>
        <textField type="text" position="43"/>
        <textField type="text" position="76"/>
        <textField position="93"/>
        <textField type="text" position="97"/>
        <textField type="text" position="105"/>
        <textField type="text" position="112"/>
        <textField type="text" position="122"/>
        <textField type="DMY" position="125"/>
        <textField type="text" position="136"/>
        <textField type="text" position="145"/>
        <textField type="text" position="149"/>
        <textField type="text" position="221"/>
      </textFields>
    </textPr>
  </connection>
  <connection id="20" xr16:uid="{00000000-0015-0000-FFFF-FFFF14000000}" name="TCEC16-Superfinal schedule1" type="6" refreshedVersion="6" background="1" saveData="1">
    <textPr codePage="850" sourceFile="C:\My Documents\km\icga\TCEC\TCEC_16\logfles\TCEC16-Superfinal schedule.txt" delimited="0">
      <textFields count="15">
        <textField type="skip"/>
        <textField type="skip" position="3"/>
        <textField type="skip" position="35"/>
        <textField type="skip" position="43"/>
        <textField type="skip" position="76"/>
        <textField type="skip" position="93"/>
        <textField type="skip" position="97"/>
        <textField type="skip" position="105"/>
        <textField type="skip" position="112"/>
        <textField type="skip" position="122"/>
        <textField type="skip" position="125"/>
        <textField position="136"/>
        <textField type="skip" position="145"/>
        <textField type="skip" position="149"/>
        <textField type="skip" position="218"/>
      </textFields>
    </textPr>
  </connection>
</connections>
</file>

<file path=xl/sharedStrings.xml><?xml version="1.0" encoding="utf-8"?>
<sst xmlns="http://schemas.openxmlformats.org/spreadsheetml/2006/main" count="14614" uniqueCount="4251">
  <si>
    <t>#</t>
  </si>
  <si>
    <t>Game</t>
  </si>
  <si>
    <t>White</t>
  </si>
  <si>
    <t>Black</t>
  </si>
  <si>
    <t>Nirvana 2.4</t>
  </si>
  <si>
    <t>—</t>
  </si>
  <si>
    <t>1-0</t>
  </si>
  <si>
    <t>0-1</t>
  </si>
  <si>
    <t>Topic</t>
  </si>
  <si>
    <t>Chiron</t>
  </si>
  <si>
    <t>ECO</t>
  </si>
  <si>
    <t>Opening</t>
  </si>
  <si>
    <t>A45</t>
  </si>
  <si>
    <t>B23</t>
  </si>
  <si>
    <t>E60</t>
  </si>
  <si>
    <t>E90</t>
  </si>
  <si>
    <t>B08</t>
  </si>
  <si>
    <t>B07</t>
  </si>
  <si>
    <t>Andscacs</t>
  </si>
  <si>
    <t>Ginkgo</t>
  </si>
  <si>
    <t>x</t>
  </si>
  <si>
    <t>D85</t>
  </si>
  <si>
    <t>B22</t>
  </si>
  <si>
    <t>B12</t>
  </si>
  <si>
    <t>C01</t>
  </si>
  <si>
    <t>D45</t>
  </si>
  <si>
    <t>Jonny</t>
  </si>
  <si>
    <t>B45</t>
  </si>
  <si>
    <t>Engine</t>
  </si>
  <si>
    <t>Te</t>
  </si>
  <si>
    <t>Va</t>
  </si>
  <si>
    <t>Wa</t>
  </si>
  <si>
    <t>Ar</t>
  </si>
  <si>
    <t>Ne</t>
  </si>
  <si>
    <t>Fr</t>
  </si>
  <si>
    <t>La</t>
  </si>
  <si>
    <t>An</t>
  </si>
  <si>
    <t>Fi</t>
  </si>
  <si>
    <t>Ch</t>
  </si>
  <si>
    <t>Gu</t>
  </si>
  <si>
    <t>Ni</t>
  </si>
  <si>
    <t>Jo</t>
  </si>
  <si>
    <t>Bo</t>
  </si>
  <si>
    <t>ELO</t>
  </si>
  <si>
    <t>Komodo</t>
  </si>
  <si>
    <t>Fire</t>
  </si>
  <si>
    <t>Houdini</t>
  </si>
  <si>
    <t>Stockfish</t>
  </si>
  <si>
    <t>Booot</t>
  </si>
  <si>
    <t>Nirvana</t>
  </si>
  <si>
    <t>Laser</t>
  </si>
  <si>
    <t>Texel</t>
  </si>
  <si>
    <t>Fizbo</t>
  </si>
  <si>
    <t>Wasp</t>
  </si>
  <si>
    <t>Nemorino</t>
  </si>
  <si>
    <t>Gull</t>
  </si>
  <si>
    <t>Arasan</t>
  </si>
  <si>
    <t>Authors</t>
  </si>
  <si>
    <t>AD</t>
  </si>
  <si>
    <t>US</t>
  </si>
  <si>
    <t>NL</t>
  </si>
  <si>
    <t>UA</t>
  </si>
  <si>
    <t>IT</t>
  </si>
  <si>
    <t>DE</t>
  </si>
  <si>
    <t>RU</t>
  </si>
  <si>
    <t>BE</t>
  </si>
  <si>
    <t>SE</t>
  </si>
  <si>
    <t>Tord Romstad, Marco Costalba, Joona Kiiski, Gary Linscott</t>
  </si>
  <si>
    <t>Daniel José Queraltó</t>
  </si>
  <si>
    <t>Jon Dart</t>
  </si>
  <si>
    <t>Alex Morozov</t>
  </si>
  <si>
    <t>Ubaldo Andrea Farina</t>
  </si>
  <si>
    <t>Norman Schmidt</t>
  </si>
  <si>
    <t>Youri Matiounine</t>
  </si>
  <si>
    <t>Frank Schneider</t>
  </si>
  <si>
    <t>Vadim Demichev</t>
  </si>
  <si>
    <t>Robert Houdart</t>
  </si>
  <si>
    <t>Johannes Zwanzger</t>
  </si>
  <si>
    <t>Don Dailey, Larry Kaufman, Mark Lefler</t>
  </si>
  <si>
    <t>Vajolet2</t>
  </si>
  <si>
    <t>EGTs</t>
  </si>
  <si>
    <t>Jeffrey An, Michael An</t>
  </si>
  <si>
    <t>Christian Günther</t>
  </si>
  <si>
    <t>Thomas Kolarik</t>
  </si>
  <si>
    <t>Vasik Rajlich</t>
  </si>
  <si>
    <t>Peter Österlund</t>
  </si>
  <si>
    <t>Marco Belli</t>
  </si>
  <si>
    <t>John Stanback</t>
  </si>
  <si>
    <t>D20</t>
  </si>
  <si>
    <t>To</t>
  </si>
  <si>
    <t>Pts</t>
  </si>
  <si>
    <t>thr.</t>
  </si>
  <si>
    <t>Country Codes</t>
  </si>
  <si>
    <t>NO/IT/ FI/CA</t>
  </si>
  <si>
    <t>Pe</t>
  </si>
  <si>
    <t>Et</t>
  </si>
  <si>
    <t>ChessbrainVB</t>
  </si>
  <si>
    <t>Ethereal</t>
  </si>
  <si>
    <t>Pedone</t>
  </si>
  <si>
    <t>Initial</t>
  </si>
  <si>
    <t>Div.</t>
  </si>
  <si>
    <t>Syz.</t>
  </si>
  <si>
    <t>Fritz</t>
  </si>
  <si>
    <t>P</t>
  </si>
  <si>
    <t>Roger Zuehlsdorf</t>
  </si>
  <si>
    <t>Andrew Grant</t>
  </si>
  <si>
    <t>Fabio Gobbato</t>
  </si>
  <si>
    <t>Termination</t>
  </si>
  <si>
    <t>Duration</t>
  </si>
  <si>
    <t>B40</t>
  </si>
  <si>
    <t>Version</t>
  </si>
  <si>
    <t>xboard</t>
  </si>
  <si>
    <t>½-½</t>
  </si>
  <si>
    <t>Final</t>
  </si>
  <si>
    <t>St</t>
  </si>
  <si>
    <t>Ho</t>
  </si>
  <si>
    <t>Ko</t>
  </si>
  <si>
    <t>Gi</t>
  </si>
  <si>
    <t>CZ/US</t>
  </si>
  <si>
    <t>FR</t>
  </si>
  <si>
    <t>↘</t>
  </si>
  <si>
    <t>proto-</t>
  </si>
  <si>
    <t>col</t>
  </si>
  <si>
    <t>Nal?</t>
  </si>
  <si>
    <t>Name</t>
  </si>
  <si>
    <t>Fz</t>
  </si>
  <si>
    <t>Cb</t>
  </si>
  <si>
    <t>ab</t>
  </si>
  <si>
    <t>Rodent III</t>
  </si>
  <si>
    <t>Tucano</t>
  </si>
  <si>
    <t>Xiphos</t>
  </si>
  <si>
    <t>Xi</t>
  </si>
  <si>
    <t>Tu</t>
  </si>
  <si>
    <t>Ro</t>
  </si>
  <si>
    <t>Lc</t>
  </si>
  <si>
    <t>Hash Kb</t>
  </si>
  <si>
    <t>Milos Tatarevic</t>
  </si>
  <si>
    <t>Alcides Schulz</t>
  </si>
  <si>
    <t>Pawel Koziol</t>
  </si>
  <si>
    <t>RS</t>
  </si>
  <si>
    <t>BR</t>
  </si>
  <si>
    <t>PL</t>
  </si>
  <si>
    <t>UCT/NN AI Community</t>
  </si>
  <si>
    <t>16.10</t>
  </si>
  <si>
    <t>P%</t>
  </si>
  <si>
    <t>LCZero</t>
  </si>
  <si>
    <t>3-Fold repetition</t>
  </si>
  <si>
    <t>Queen's pawn game</t>
  </si>
  <si>
    <t>TCEC win rule</t>
  </si>
  <si>
    <t>TCEC draw rule</t>
  </si>
  <si>
    <t>SyzygyTB</t>
  </si>
  <si>
    <t>Sicilian defence</t>
  </si>
  <si>
    <t>Reti opening</t>
  </si>
  <si>
    <t>Black disconnects</t>
  </si>
  <si>
    <t>Fifty moves rule</t>
  </si>
  <si>
    <t>Pirc defence</t>
  </si>
  <si>
    <t>6.3.1</t>
  </si>
  <si>
    <t>Sander Maassen vd Brink</t>
  </si>
  <si>
    <t>Shortest</t>
  </si>
  <si>
    <t>Longest</t>
  </si>
  <si>
    <t>Fritz 16.10</t>
  </si>
  <si>
    <t>B52</t>
  </si>
  <si>
    <t>B50</t>
  </si>
  <si>
    <t>Sicilian</t>
  </si>
  <si>
    <t>B76</t>
  </si>
  <si>
    <t>C50</t>
  </si>
  <si>
    <t>C12</t>
  </si>
  <si>
    <t>B30</t>
  </si>
  <si>
    <t>C69</t>
  </si>
  <si>
    <t>D02</t>
  </si>
  <si>
    <t>D38</t>
  </si>
  <si>
    <t>D37</t>
  </si>
  <si>
    <t>D32</t>
  </si>
  <si>
    <t>A15</t>
  </si>
  <si>
    <t>English opening</t>
  </si>
  <si>
    <t>D31</t>
  </si>
  <si>
    <t>A33</t>
  </si>
  <si>
    <t>Res.</t>
  </si>
  <si>
    <t>#mv</t>
  </si>
  <si>
    <t>TCEC win</t>
  </si>
  <si>
    <t>TCEC draw</t>
  </si>
  <si>
    <t>3x repetition</t>
  </si>
  <si>
    <t>Tech. default</t>
  </si>
  <si>
    <t>Superfinal</t>
  </si>
  <si>
    <t xml:space="preserve"># </t>
  </si>
  <si>
    <t>%</t>
  </si>
  <si>
    <t>Wins</t>
  </si>
  <si>
    <t>Overall</t>
  </si>
  <si>
    <t>1-0' + '0-1' - wins</t>
  </si>
  <si>
    <t xml:space="preserve"># games </t>
  </si>
  <si>
    <t>Division P</t>
  </si>
  <si>
    <t>Mate</t>
  </si>
  <si>
    <t>Results</t>
  </si>
  <si>
    <t>Terminations</t>
  </si>
  <si>
    <t>E94</t>
  </si>
  <si>
    <t>Houdini 6.03</t>
  </si>
  <si>
    <t>C42</t>
  </si>
  <si>
    <t>B95</t>
  </si>
  <si>
    <t>B54</t>
  </si>
  <si>
    <t>A04</t>
  </si>
  <si>
    <t>B33</t>
  </si>
  <si>
    <t>B01</t>
  </si>
  <si>
    <t>Scandinavian (centre counter) defence</t>
  </si>
  <si>
    <t>Dutch defence</t>
  </si>
  <si>
    <t>A88</t>
  </si>
  <si>
    <t>Trompovsky attack (Ruth, Opovcensky opening)</t>
  </si>
  <si>
    <t>A10</t>
  </si>
  <si>
    <t>A16</t>
  </si>
  <si>
    <t>Length</t>
  </si>
  <si>
    <t>Moves</t>
  </si>
  <si>
    <t>50-move rule</t>
  </si>
  <si>
    <t>O'all</t>
  </si>
  <si>
    <t>EGT adj., 'draw'</t>
  </si>
  <si>
    <t>EGT adj., 'win'</t>
  </si>
  <si>
    <t># of</t>
  </si>
  <si>
    <t>game-pairs won</t>
  </si>
  <si>
    <t>win-pairs</t>
  </si>
  <si>
    <t>ScorpioNN</t>
  </si>
  <si>
    <t>pirarucu</t>
  </si>
  <si>
    <t>Winter</t>
  </si>
  <si>
    <t>Wi</t>
  </si>
  <si>
    <t>FM Jonathan Rosenthal</t>
  </si>
  <si>
    <t>Raoni Campos</t>
  </si>
  <si>
    <t>Ronald Friederich</t>
  </si>
  <si>
    <t>uci</t>
  </si>
  <si>
    <t>Mark Lefler</t>
  </si>
  <si>
    <t>Daniel Shawl</t>
  </si>
  <si>
    <t>rofchade</t>
  </si>
  <si>
    <t>chess22k</t>
  </si>
  <si>
    <t>rf</t>
  </si>
  <si>
    <t>pi</t>
  </si>
  <si>
    <t>1.08a13</t>
  </si>
  <si>
    <t>CH</t>
  </si>
  <si>
    <t>c22</t>
  </si>
  <si>
    <t>Texel 1.08a13</t>
  </si>
  <si>
    <t>A03</t>
  </si>
  <si>
    <t>Bird's opening</t>
  </si>
  <si>
    <t>A00</t>
  </si>
  <si>
    <t>E62</t>
  </si>
  <si>
    <t>A40</t>
  </si>
  <si>
    <t>B20</t>
  </si>
  <si>
    <t>A02</t>
  </si>
  <si>
    <t>C33</t>
  </si>
  <si>
    <t>B06</t>
  </si>
  <si>
    <t>A80</t>
  </si>
  <si>
    <t>Dutch, 2.Bg5 variation</t>
  </si>
  <si>
    <t>C02</t>
  </si>
  <si>
    <t>Benko's opening</t>
  </si>
  <si>
    <t>D90</t>
  </si>
  <si>
    <t>Giuoco Piano</t>
  </si>
  <si>
    <t>B10</t>
  </si>
  <si>
    <t>D00</t>
  </si>
  <si>
    <t>A30</t>
  </si>
  <si>
    <t>D55</t>
  </si>
  <si>
    <t>Scandinavian defence</t>
  </si>
  <si>
    <t>Robatsch defence</t>
  </si>
  <si>
    <t>Queen's pawn</t>
  </si>
  <si>
    <t>Robatsch (modern) defence</t>
  </si>
  <si>
    <t>Levitsky attack (Queen's bishop attack)</t>
  </si>
  <si>
    <t>Stalemate</t>
  </si>
  <si>
    <t>B35</t>
  </si>
  <si>
    <t>B32</t>
  </si>
  <si>
    <t>D79</t>
  </si>
  <si>
    <t>Neo-Gruenfeld, 6.O-O, main line</t>
  </si>
  <si>
    <t>C92</t>
  </si>
  <si>
    <t>D60</t>
  </si>
  <si>
    <t>11</t>
  </si>
  <si>
    <t>10</t>
  </si>
  <si>
    <t>A34</t>
  </si>
  <si>
    <t>Sn</t>
  </si>
  <si>
    <t>Km</t>
  </si>
  <si>
    <t>Manual adj.</t>
  </si>
  <si>
    <t>E00</t>
  </si>
  <si>
    <t>Dutch</t>
  </si>
  <si>
    <t>C10</t>
  </si>
  <si>
    <t>C19</t>
  </si>
  <si>
    <t>Ru</t>
  </si>
  <si>
    <t>Cheese</t>
  </si>
  <si>
    <t>Patrice Duhamel</t>
  </si>
  <si>
    <t>Andreas Matthies</t>
  </si>
  <si>
    <t>Topple</t>
  </si>
  <si>
    <t>Marvin</t>
  </si>
  <si>
    <t>Ma</t>
  </si>
  <si>
    <t>The Baron</t>
  </si>
  <si>
    <t>Tb</t>
  </si>
  <si>
    <t>3.44.1</t>
  </si>
  <si>
    <t>Igel</t>
  </si>
  <si>
    <t>Ig</t>
  </si>
  <si>
    <t>Minic</t>
  </si>
  <si>
    <t>Mi</t>
  </si>
  <si>
    <t>Adam Treat and Mark Jordan</t>
  </si>
  <si>
    <t>Volodymyr Shcherbyna</t>
  </si>
  <si>
    <t>Richard Pijl</t>
  </si>
  <si>
    <t>Martin Danielsson</t>
  </si>
  <si>
    <t>Vivien Clauzon</t>
  </si>
  <si>
    <t>Vincent Tang</t>
  </si>
  <si>
    <t>RubiChess</t>
  </si>
  <si>
    <t>The Baron 3.44.1</t>
  </si>
  <si>
    <t>Tucano 7.07</t>
  </si>
  <si>
    <t>00</t>
  </si>
  <si>
    <t>1=</t>
  </si>
  <si>
    <t>=1</t>
  </si>
  <si>
    <t>=0</t>
  </si>
  <si>
    <t>==</t>
  </si>
  <si>
    <t>0=</t>
  </si>
  <si>
    <t>01</t>
  </si>
  <si>
    <t>White mates</t>
  </si>
  <si>
    <t>B00</t>
  </si>
  <si>
    <t>A21</t>
  </si>
  <si>
    <t>B15</t>
  </si>
  <si>
    <t>D94</t>
  </si>
  <si>
    <t>Polish (Sokolsky) opening</t>
  </si>
  <si>
    <t>QGD</t>
  </si>
  <si>
    <t>Modern defence</t>
  </si>
  <si>
    <t>Clock-time used (h)</t>
  </si>
  <si>
    <t>C-time not used (h)</t>
  </si>
  <si>
    <t>Gav.</t>
  </si>
  <si>
    <t>AllieStein</t>
  </si>
  <si>
    <t>Ba</t>
  </si>
  <si>
    <t>Bagatur</t>
  </si>
  <si>
    <t>1.5f</t>
  </si>
  <si>
    <t>Jumbo</t>
  </si>
  <si>
    <t>Ju</t>
  </si>
  <si>
    <t>Komodo MCTS</t>
  </si>
  <si>
    <t>?</t>
  </si>
  <si>
    <t>Krasimir Topchiyski</t>
  </si>
  <si>
    <t>Sven Schüle</t>
  </si>
  <si>
    <t>chess22k 1.12</t>
  </si>
  <si>
    <t>BG</t>
  </si>
  <si>
    <t>ET</t>
  </si>
  <si>
    <t>AS</t>
  </si>
  <si>
    <t>B83</t>
  </si>
  <si>
    <t>C41</t>
  </si>
  <si>
    <t>A41</t>
  </si>
  <si>
    <t>C11</t>
  </si>
  <si>
    <t>C43</t>
  </si>
  <si>
    <t>C00</t>
  </si>
  <si>
    <t>D14</t>
  </si>
  <si>
    <t>C45</t>
  </si>
  <si>
    <t>D13</t>
  </si>
  <si>
    <t>C47</t>
  </si>
  <si>
    <t>Queen's Pawn</t>
  </si>
  <si>
    <t>French defence</t>
  </si>
  <si>
    <t>D50</t>
  </si>
  <si>
    <t>Resignation</t>
  </si>
  <si>
    <t>Gull 3</t>
  </si>
  <si>
    <t>Black mates</t>
  </si>
  <si>
    <t>C61</t>
  </si>
  <si>
    <t>D27</t>
  </si>
  <si>
    <t>A13</t>
  </si>
  <si>
    <t>D25</t>
  </si>
  <si>
    <t>B02</t>
  </si>
  <si>
    <t>D59</t>
  </si>
  <si>
    <t>A84</t>
  </si>
  <si>
    <t>E43</t>
  </si>
  <si>
    <t>B31</t>
  </si>
  <si>
    <t>Alekhine's defence</t>
  </si>
  <si>
    <t>QGA, Flohr variation</t>
  </si>
  <si>
    <t>Queen's gambit accepted</t>
  </si>
  <si>
    <t>A48</t>
  </si>
  <si>
    <t>A95</t>
  </si>
  <si>
    <t>A42</t>
  </si>
  <si>
    <t>→1</t>
  </si>
  <si>
    <t>C06</t>
  </si>
  <si>
    <t>D47</t>
  </si>
  <si>
    <t>B27</t>
  </si>
  <si>
    <t>→P</t>
  </si>
  <si>
    <t>King's Indian, 3.Nf3</t>
  </si>
  <si>
    <t>=====0</t>
  </si>
  <si>
    <t>==11==</t>
  </si>
  <si>
    <t>=1=1==</t>
  </si>
  <si>
    <t>1=1===</t>
  </si>
  <si>
    <t>=====1</t>
  </si>
  <si>
    <t>======</t>
  </si>
  <si>
    <t>===1==</t>
  </si>
  <si>
    <t>==00==</t>
  </si>
  <si>
    <t>=0=0==</t>
  </si>
  <si>
    <t>===0==</t>
  </si>
  <si>
    <t>1=====</t>
  </si>
  <si>
    <t>0=0===</t>
  </si>
  <si>
    <t>0=====</t>
  </si>
  <si>
    <t>E12</t>
  </si>
  <si>
    <t>White performance</t>
  </si>
  <si>
    <t>Black performance</t>
  </si>
  <si>
    <t>EGT adjudication</t>
  </si>
  <si>
    <t>Draws</t>
  </si>
  <si>
    <t>SF</t>
  </si>
  <si>
    <t>C57</t>
  </si>
  <si>
    <r>
      <t xml:space="preserve">games won </t>
    </r>
    <r>
      <rPr>
        <sz val="9"/>
        <color theme="1"/>
        <rFont val="Times New Roman"/>
        <family val="1"/>
      </rPr>
      <t>(underline = '0-1')</t>
    </r>
  </si>
  <si>
    <t xml:space="preserve"> 14</t>
  </si>
  <si>
    <t>C21</t>
  </si>
  <si>
    <t>C25</t>
  </si>
  <si>
    <t>Openings</t>
  </si>
  <si>
    <t>UK</t>
  </si>
  <si>
    <t>TCEC 16: Engines</t>
  </si>
  <si>
    <t>Asymptote</t>
  </si>
  <si>
    <t>0.6.2</t>
  </si>
  <si>
    <t>Q</t>
  </si>
  <si>
    <t>Maximillian Lupke</t>
  </si>
  <si>
    <t>0.7.2_dev</t>
  </si>
  <si>
    <t>ChessFighterNN</t>
  </si>
  <si>
    <t>2.1-n8x128c_7411</t>
  </si>
  <si>
    <t>Cf</t>
  </si>
  <si>
    <t>1.8.1</t>
  </si>
  <si>
    <t>Sv</t>
  </si>
  <si>
    <t>Gian-Carlo Pascutto</t>
  </si>
  <si>
    <t>a10</t>
  </si>
  <si>
    <t>0.6.117</t>
  </si>
  <si>
    <t>2.9.1-n_maddex_INT8</t>
  </si>
  <si>
    <t>LCZeroCPU</t>
  </si>
  <si>
    <t>Lu</t>
  </si>
  <si>
    <t>0.21.2-nLD2</t>
  </si>
  <si>
    <t>3.4.0</t>
  </si>
  <si>
    <t>TCEC_16: Division Q, 3, 2, 1, P x-tables</t>
  </si>
  <si>
    <t>Alexander Lim</t>
  </si>
  <si>
    <t>16.Q</t>
  </si>
  <si>
    <t>ScorpioNN v2.9.1-n_maddex_INT8</t>
  </si>
  <si>
    <t>Stoofvlees II a10</t>
  </si>
  <si>
    <t>Marvin 3.4.0</t>
  </si>
  <si>
    <t>Wasp 3.68</t>
  </si>
  <si>
    <t>Topple 0.7.2_dev</t>
  </si>
  <si>
    <t>Asymptote 0.6.2</t>
  </si>
  <si>
    <t>Winter 0.6</t>
  </si>
  <si>
    <t>Rodent III 0.287</t>
  </si>
  <si>
    <t>Igel 1.8.1</t>
  </si>
  <si>
    <t>Minic 0.76</t>
  </si>
  <si>
    <t>Cheese 2.1</t>
  </si>
  <si>
    <t>ChessFighterNN v2.1-n8x128c_7411</t>
  </si>
  <si>
    <t>Bagatur 1.7b</t>
  </si>
  <si>
    <t>At</t>
  </si>
  <si>
    <t>Wasp 3.69</t>
  </si>
  <si>
    <t>chess22k 1.13</t>
  </si>
  <si>
    <t>TCEC16</t>
  </si>
  <si>
    <t>3.0.7</t>
  </si>
  <si>
    <t>Arasan TCEC16</t>
  </si>
  <si>
    <t>Vajolet2 2.7</t>
  </si>
  <si>
    <t>Stoofvlees II a11</t>
  </si>
  <si>
    <t>Nemorino 5.17</t>
  </si>
  <si>
    <t>Pedone 230719</t>
  </si>
  <si>
    <t>Jumbo 0.6.117</t>
  </si>
  <si>
    <t>LCZeroCPU v0.21.2-nLD2</t>
  </si>
  <si>
    <t>A28</t>
  </si>
  <si>
    <t>C40</t>
  </si>
  <si>
    <t>D95</t>
  </si>
  <si>
    <t>C46</t>
  </si>
  <si>
    <t>C49</t>
  </si>
  <si>
    <t>A06</t>
  </si>
  <si>
    <t>A35</t>
  </si>
  <si>
    <t>D51</t>
  </si>
  <si>
    <t>C22</t>
  </si>
  <si>
    <t>D30</t>
  </si>
  <si>
    <t>D77</t>
  </si>
  <si>
    <t>D08</t>
  </si>
  <si>
    <t>C14</t>
  </si>
  <si>
    <t>D17</t>
  </si>
  <si>
    <t>D97</t>
  </si>
  <si>
    <t>C30</t>
  </si>
  <si>
    <t>C67</t>
  </si>
  <si>
    <t>D93</t>
  </si>
  <si>
    <t>D01</t>
  </si>
  <si>
    <t>C36</t>
  </si>
  <si>
    <t>E04</t>
  </si>
  <si>
    <t>A36</t>
  </si>
  <si>
    <t>A49</t>
  </si>
  <si>
    <t>B57</t>
  </si>
  <si>
    <t>E52</t>
  </si>
  <si>
    <t>E91</t>
  </si>
  <si>
    <t>A85</t>
  </si>
  <si>
    <t>D87</t>
  </si>
  <si>
    <t>E14</t>
  </si>
  <si>
    <t>D53</t>
  </si>
  <si>
    <t>D39</t>
  </si>
  <si>
    <t>D40</t>
  </si>
  <si>
    <t>B51</t>
  </si>
  <si>
    <t>D03</t>
  </si>
  <si>
    <t>C31</t>
  </si>
  <si>
    <t>A17</t>
  </si>
  <si>
    <t>Van't Kruijs opening</t>
  </si>
  <si>
    <t>QP counter-gambit (elephant gambit)</t>
  </si>
  <si>
    <t>Dunst (Sleipner, Heinrichsen) opening</t>
  </si>
  <si>
    <t>Vienna game</t>
  </si>
  <si>
    <t>Centre game</t>
  </si>
  <si>
    <t>Queen's gambit declined</t>
  </si>
  <si>
    <t>Neo-Gruenfeld, 6.O-O</t>
  </si>
  <si>
    <t>Blackmar gambit</t>
  </si>
  <si>
    <t>Caro-Kann defence</t>
  </si>
  <si>
    <t>Old Indian defence</t>
  </si>
  <si>
    <t>Gruenfeld with Bf4    e3</t>
  </si>
  <si>
    <t>King's pawn opening</t>
  </si>
  <si>
    <t>Richter-Veresov attack</t>
  </si>
  <si>
    <t>Reti v Dutch</t>
  </si>
  <si>
    <t>Dutch with c4 &amp; Nc3</t>
  </si>
  <si>
    <t>Scotch game</t>
  </si>
  <si>
    <t>English, 1...Nf6 (Anglo-Indian defense)</t>
  </si>
  <si>
    <t>Petrov three knights game</t>
  </si>
  <si>
    <t>Torre attack (Tartakower variation)</t>
  </si>
  <si>
    <t>TCEC 16</t>
  </si>
  <si>
    <t>Qualification</t>
  </si>
  <si>
    <t>League 2</t>
  </si>
  <si>
    <t>Loss on time</t>
  </si>
  <si>
    <t>101/12.2</t>
  </si>
  <si>
    <t>Tu-Tb</t>
  </si>
  <si>
    <t>18/2.9</t>
  </si>
  <si>
    <t>264/30.3</t>
  </si>
  <si>
    <t>Cf-Ma</t>
  </si>
  <si>
    <t>212/24.5</t>
  </si>
  <si>
    <t>120/14.3</t>
  </si>
  <si>
    <t>74/9.2</t>
  </si>
  <si>
    <t>Ig-c22</t>
  </si>
  <si>
    <t>Wa-Lu</t>
  </si>
  <si>
    <t>At-Ba</t>
  </si>
  <si>
    <t>At-Tb</t>
  </si>
  <si>
    <t>→Q</t>
  </si>
  <si>
    <t>Pirarucu 3.0.7</t>
  </si>
  <si>
    <t>RubiChess 1.5</t>
  </si>
  <si>
    <t>Black loses on time</t>
  </si>
  <si>
    <t>White disconnects</t>
  </si>
  <si>
    <t>B53</t>
  </si>
  <si>
    <t>C24</t>
  </si>
  <si>
    <t>A55</t>
  </si>
  <si>
    <t>A22</t>
  </si>
  <si>
    <t>A12</t>
  </si>
  <si>
    <t>E11</t>
  </si>
  <si>
    <t>C13</t>
  </si>
  <si>
    <t>C29</t>
  </si>
  <si>
    <t>A24</t>
  </si>
  <si>
    <t>C17</t>
  </si>
  <si>
    <t>C15</t>
  </si>
  <si>
    <t>D10</t>
  </si>
  <si>
    <t>C63</t>
  </si>
  <si>
    <t>B42</t>
  </si>
  <si>
    <t>B24</t>
  </si>
  <si>
    <t>E20</t>
  </si>
  <si>
    <t>C28</t>
  </si>
  <si>
    <t>A37</t>
  </si>
  <si>
    <t>A46</t>
  </si>
  <si>
    <t>A09</t>
  </si>
  <si>
    <t>E10</t>
  </si>
  <si>
    <t>E63</t>
  </si>
  <si>
    <t>E32</t>
  </si>
  <si>
    <t>C48</t>
  </si>
  <si>
    <t>B04</t>
  </si>
  <si>
    <t>B21</t>
  </si>
  <si>
    <t>A60</t>
  </si>
  <si>
    <t>C64</t>
  </si>
  <si>
    <t>B09</t>
  </si>
  <si>
    <t>D48</t>
  </si>
  <si>
    <t>A43</t>
  </si>
  <si>
    <t>E40</t>
  </si>
  <si>
    <t>D76</t>
  </si>
  <si>
    <t>C74</t>
  </si>
  <si>
    <t>E06</t>
  </si>
  <si>
    <t>C27</t>
  </si>
  <si>
    <t>D58</t>
  </si>
  <si>
    <t>A83</t>
  </si>
  <si>
    <t>A57</t>
  </si>
  <si>
    <t>C44</t>
  </si>
  <si>
    <t>A38</t>
  </si>
  <si>
    <t>A90</t>
  </si>
  <si>
    <t>A18</t>
  </si>
  <si>
    <t>A31</t>
  </si>
  <si>
    <t>D24</t>
  </si>
  <si>
    <t>B56</t>
  </si>
  <si>
    <t>B25</t>
  </si>
  <si>
    <t>D05</t>
  </si>
  <si>
    <t>A70</t>
  </si>
  <si>
    <t>A08</t>
  </si>
  <si>
    <t>A58</t>
  </si>
  <si>
    <t>C56</t>
  </si>
  <si>
    <t>A39</t>
  </si>
  <si>
    <t>E61</t>
  </si>
  <si>
    <t>Giuoco Pianissimo</t>
  </si>
  <si>
    <t>Sicilian, Chekhover variation</t>
  </si>
  <si>
    <t>Bogo-Indian defence, Gruenfeld variation</t>
  </si>
  <si>
    <t>Vienna gambit</t>
  </si>
  <si>
    <t>Queen's bishop game</t>
  </si>
  <si>
    <t>QGD Slav defence</t>
  </si>
  <si>
    <t>Benoni defence</t>
  </si>
  <si>
    <t>Old Benoni defence</t>
  </si>
  <si>
    <t>Neo-Gruenfeld, 6.cd Nxd5, 7.O-O Nb6</t>
  </si>
  <si>
    <t>Benko gambit half accepted</t>
  </si>
  <si>
    <t>QGA, Bogolyubov variation</t>
  </si>
  <si>
    <t>Four knights game</t>
  </si>
  <si>
    <t>Queen's pawn game, Rubinstein (Colle-Zukertort) variation</t>
  </si>
  <si>
    <t>Benko gambit accepted</t>
  </si>
  <si>
    <t>Two knights defence</t>
  </si>
  <si>
    <t>King's Indian defence, 3.Nc3</t>
  </si>
  <si>
    <t>113/15.1</t>
  </si>
  <si>
    <t>Ne-c22</t>
  </si>
  <si>
    <t>107/14.3</t>
  </si>
  <si>
    <t>Ni-Ma</t>
  </si>
  <si>
    <t>90/12.2</t>
  </si>
  <si>
    <t>To-Ma</t>
  </si>
  <si>
    <t>46/6.6</t>
  </si>
  <si>
    <t>Fr-Gu</t>
  </si>
  <si>
    <t>15/2.7</t>
  </si>
  <si>
    <t>To-Ar</t>
  </si>
  <si>
    <t>171/22.3</t>
  </si>
  <si>
    <t>Ni-Gu</t>
  </si>
  <si>
    <t>↗↘Q</t>
  </si>
  <si>
    <t>→2</t>
  </si>
  <si>
    <t>↘Q</t>
  </si>
  <si>
    <t>Laser 230319</t>
  </si>
  <si>
    <t>Stoofvlees II a12</t>
  </si>
  <si>
    <t>ScorpioNN v2.9.2-n_maddex_INT8</t>
  </si>
  <si>
    <t>Ginkgo S16</t>
  </si>
  <si>
    <t>ChessBrainVB 3.74</t>
  </si>
  <si>
    <t>Ethereal 11.57</t>
  </si>
  <si>
    <t>rofChade 2.105</t>
  </si>
  <si>
    <t>Chiron TCEC16</t>
  </si>
  <si>
    <t>Booot 6.3.1</t>
  </si>
  <si>
    <t>Xiphos 0.5.3</t>
  </si>
  <si>
    <t>Andscacs 0.95123</t>
  </si>
  <si>
    <t>Fizbo 2</t>
  </si>
  <si>
    <t>ro</t>
  </si>
  <si>
    <t>Cs</t>
  </si>
  <si>
    <t>v0.5-dev_7b41f8c-n11</t>
  </si>
  <si>
    <t>54½</t>
  </si>
  <si>
    <t>45½</t>
  </si>
  <si>
    <t>+170</t>
  </si>
  <si>
    <t>03, 27, 39, 75, 99</t>
  </si>
  <si>
    <r>
      <t xml:space="preserve">06, 12, 14, 26, 32, 42, 46, 56, 60, </t>
    </r>
    <r>
      <rPr>
        <u/>
        <sz val="9"/>
        <color theme="1"/>
        <rFont val="Times New Roman"/>
        <family val="1"/>
      </rPr>
      <t>61</t>
    </r>
    <r>
      <rPr>
        <sz val="9"/>
        <color theme="1"/>
        <rFont val="Times New Roman"/>
        <family val="1"/>
      </rPr>
      <t xml:space="preserve">, 64, 80, </t>
    </r>
    <r>
      <rPr>
        <u/>
        <sz val="9"/>
        <color theme="1"/>
        <rFont val="Times New Roman"/>
        <family val="1"/>
      </rPr>
      <t>93</t>
    </r>
    <r>
      <rPr>
        <sz val="9"/>
        <color theme="1"/>
        <rFont val="Times New Roman"/>
        <family val="1"/>
      </rPr>
      <t>, 100</t>
    </r>
  </si>
  <si>
    <t>E98, B01, C11, B07, B35</t>
  </si>
  <si>
    <t>B48, A65, C19, E16, C27, D70, A10, B06, C75, A45, C11, C96, D35, B35</t>
  </si>
  <si>
    <t>99-100</t>
  </si>
  <si>
    <t>(1-0, 1-0)</t>
  </si>
  <si>
    <t>TCEC16 Division P Results</t>
  </si>
  <si>
    <t>Mov</t>
  </si>
  <si>
    <t>WhiteEv</t>
  </si>
  <si>
    <t>BlackEv</t>
  </si>
  <si>
    <t>Start</t>
  </si>
  <si>
    <t>FinalFen</t>
  </si>
  <si>
    <t>AllieStein v0.5-dev_7b41f8c-n11</t>
  </si>
  <si>
    <t>Stockfish 19092522</t>
  </si>
  <si>
    <t>0.00</t>
  </si>
  <si>
    <t>20:01:56</t>
  </si>
  <si>
    <t>on</t>
  </si>
  <si>
    <t>2019.09.26</t>
  </si>
  <si>
    <t>3k4/4Rp2/3Bp1p1/r2pPr2/2p2P1P/1bP3K1/8/7R b - - 21 137</t>
  </si>
  <si>
    <t>French, Steinitz, Boleslavsky variation</t>
  </si>
  <si>
    <t>00:47:00</t>
  </si>
  <si>
    <t>2019.09.27</t>
  </si>
  <si>
    <t>8/8/2n1p1p1/1p2Pp1k/1P3P1P/4K2P/8/4B3 b - - 100 100</t>
  </si>
  <si>
    <t>QGD semi-Slav, 5...Nd7</t>
  </si>
  <si>
    <t>64.85</t>
  </si>
  <si>
    <t>10.41</t>
  </si>
  <si>
    <t>05:17:32</t>
  </si>
  <si>
    <t>04:09:17</t>
  </si>
  <si>
    <t>E98</t>
  </si>
  <si>
    <t>r7/P2nk3/Rp1p4/2pP1p1p/2P1pP1P/8/1R6/4K3 w - - 6 85</t>
  </si>
  <si>
    <t>King's Indian, orthodox, Aronin-Taimanov, 9.Ne1</t>
  </si>
  <si>
    <t>-0.01</t>
  </si>
  <si>
    <t>09:28:09</t>
  </si>
  <si>
    <t>8/7k/3pQ3/3Pp3/P3Pp2/1q6/4K3/8 w - - 10 75</t>
  </si>
  <si>
    <t>13:07:27</t>
  </si>
  <si>
    <t>B48</t>
  </si>
  <si>
    <t>2br1k2/4bPpp/p1p1p3/3pP2P/4qP2/5KQ1/2P2B2/3R1B1R w - - 9 33</t>
  </si>
  <si>
    <t>Sicilian, Taimanov variation</t>
  </si>
  <si>
    <t>M21</t>
  </si>
  <si>
    <t>36.08</t>
  </si>
  <si>
    <t>14:29:04</t>
  </si>
  <si>
    <t>4r1k1/6Bp/2P1p2P/p3P1p1/Pq1pP1P1/5R2/2PK4/5R2 w - - 1 42</t>
  </si>
  <si>
    <t>0.03</t>
  </si>
  <si>
    <t>16:50:31</t>
  </si>
  <si>
    <t>8/8/5Q2/8/p2k1p2/8/r3b3/6K1 b - - 16 82</t>
  </si>
  <si>
    <t>20:55:26</t>
  </si>
  <si>
    <t>8/8/4k3/6p1/1K6/8/1bP1N3/8 w - - 0 51</t>
  </si>
  <si>
    <t>0.06</t>
  </si>
  <si>
    <t>00:36:04</t>
  </si>
  <si>
    <t>2019.09.28</t>
  </si>
  <si>
    <t>C34</t>
  </si>
  <si>
    <t>8/8/3K4/3P1k2/8/8/1p1R2P1/1r6 b - - 33 70</t>
  </si>
  <si>
    <t>KGA, Fischer defence</t>
  </si>
  <si>
    <t>04:20:03</t>
  </si>
  <si>
    <t>8/2P5/8/P7/8/4k3/7p/4Kb2 w - - 0 82</t>
  </si>
  <si>
    <t>08:26:32</t>
  </si>
  <si>
    <t>A65</t>
  </si>
  <si>
    <t>4b3/2K5/3P4/8/8/P5N1/4kp2/8 b - - 11 81</t>
  </si>
  <si>
    <t>Benoni, 6.e4</t>
  </si>
  <si>
    <t>148.99</t>
  </si>
  <si>
    <t>24.63</t>
  </si>
  <si>
    <t>12:35:33</t>
  </si>
  <si>
    <t>5r2/4N3/3Pb2k/8/P4pp1/1P1Q4/5K1n/8 b - - 1 59</t>
  </si>
  <si>
    <t>16:03:43</t>
  </si>
  <si>
    <t>4b3/4qk2/1Q2p3/3pP1pP/p1p3P1/2P2B2/1KP5/8 w - - 100 126</t>
  </si>
  <si>
    <t>French, Winawer, advance, poisoned pawn variation</t>
  </si>
  <si>
    <t>M33</t>
  </si>
  <si>
    <t>50.32</t>
  </si>
  <si>
    <t>20:43:40</t>
  </si>
  <si>
    <t>8/p4Q2/1pq1r3/3k4/5P2/P1p5/2P1R2P/5K2 b - - 0 39</t>
  </si>
  <si>
    <t>French, Winawer, advance, poisoned pawn, Konstantinopolsky variation</t>
  </si>
  <si>
    <t>22:48:23</t>
  </si>
  <si>
    <t>8/Q7/8/pk3p2/8/2K5/8/2B1q3 w - - 10 105</t>
  </si>
  <si>
    <t>Robatsch defence, Pseudo-Austrian attack</t>
  </si>
  <si>
    <t>03:16:06</t>
  </si>
  <si>
    <t>2019.09.29</t>
  </si>
  <si>
    <t>8/8/5Q2/4P1pk/3Pq3/2b3K1/6N1/8 w - - 34 72</t>
  </si>
  <si>
    <t>06:51:57</t>
  </si>
  <si>
    <t>E69</t>
  </si>
  <si>
    <t>8/8/3kP2P/6N1/8/6K1/2b5/8 b - - 0 96</t>
  </si>
  <si>
    <t>King's Indian, fianchetto, classical main line</t>
  </si>
  <si>
    <t>11:03:04</t>
  </si>
  <si>
    <t>4B3/5pk1/6p1/R6p/7P/6PK/2r5/8 b - - 100 99</t>
  </si>
  <si>
    <t>0.97</t>
  </si>
  <si>
    <t>15:27:35</t>
  </si>
  <si>
    <t>r2qkb1r/pp3pp1/3p2n1/1N1Ppb1p/1QP4P/8/PP3PP1/R1B1KB1R w KQkq - 8 17</t>
  </si>
  <si>
    <t>Sicilian, Pelikan (Lasker/Sveshnikov) variation</t>
  </si>
  <si>
    <t>15:53:09</t>
  </si>
  <si>
    <t>4r3/2q2pk1/1p1p2p1/p2Pb2p/P1P3bP/1P2R1P1/2B2QK1/4R3 b - - 100 92</t>
  </si>
  <si>
    <t>0.08</t>
  </si>
  <si>
    <t>20:21:33</t>
  </si>
  <si>
    <t>2r5/5pkp/4p1pR/2B1P1Pb/rP2P3/1K6/2R5/8 b - - 14 83</t>
  </si>
  <si>
    <t>QGD semi-Slav, Stoltz variation</t>
  </si>
  <si>
    <t>00:20:58</t>
  </si>
  <si>
    <t>2019.09.30</t>
  </si>
  <si>
    <t>q4rk1/5r1p/2pQ2b1/1pPp2P1/1P1Pp3/P3B3/1K3P1R/7R b - - 100 93</t>
  </si>
  <si>
    <t>04:41:16</t>
  </si>
  <si>
    <t>C87</t>
  </si>
  <si>
    <t>5rk1/8/2B3Qb/8/1R5P/4q3/6K1/8 b - - 100 128</t>
  </si>
  <si>
    <t>Ruy Lopez, closed, Averbach variation</t>
  </si>
  <si>
    <t>09:18:16</t>
  </si>
  <si>
    <t>3bBn1r/1r1bkQ2/8/p3p3/1Pp1P2P/2P5/p4P2/4K2R b - - 11 58</t>
  </si>
  <si>
    <t>Ruy Lopez, closed, Flohr-Zaitsev system (Lenzerheide variation)</t>
  </si>
  <si>
    <t>0.02</t>
  </si>
  <si>
    <t>13:12:01</t>
  </si>
  <si>
    <t>E16</t>
  </si>
  <si>
    <t>8/8/8/2RPp3/3r4/2K1kP2/8/8 b - - 12 88</t>
  </si>
  <si>
    <t>Queen's Indian, Riumin variation</t>
  </si>
  <si>
    <t>M1</t>
  </si>
  <si>
    <t>M2</t>
  </si>
  <si>
    <t>17:09:49</t>
  </si>
  <si>
    <t>7Q/p7/6pk/3BP1b1/1p6/6P1/1P1B4/2K5 b - - 4 34</t>
  </si>
  <si>
    <t>76.13</t>
  </si>
  <si>
    <t>12.75</t>
  </si>
  <si>
    <t>20:03:53</t>
  </si>
  <si>
    <t>8/1p3k2/p7/2B4p/1PP5/n5PP/3K1P2/8 w - - 13 79</t>
  </si>
  <si>
    <t>Scandinavian, Pytel-Wade variation</t>
  </si>
  <si>
    <t>00:11:42</t>
  </si>
  <si>
    <t>2019.10.01</t>
  </si>
  <si>
    <t>8/8/k1p2p2/2P1nPp1/6Pp/7P/5K2/1B6 b - - 100 104</t>
  </si>
  <si>
    <t>04:45:19</t>
  </si>
  <si>
    <t>D61</t>
  </si>
  <si>
    <t>8/6Q1/pp1k2P1/8/5P2/1KP1P3/8/q7 b - - 13 45</t>
  </si>
  <si>
    <t>QGD, Orthodox defence, Rubinstein variation</t>
  </si>
  <si>
    <t>08:44:41</t>
  </si>
  <si>
    <t>4NQ2/p7/7k/3p4/3q3p/P4P2/KP4r1/8 b - - 11 69</t>
  </si>
  <si>
    <t>12:48:15</t>
  </si>
  <si>
    <t>5R2/1k1p4/6p1/p3p1Q1/2R4K/3P4/1PP4q/8 w - - 9 49</t>
  </si>
  <si>
    <t>15.41</t>
  </si>
  <si>
    <t>19.63</t>
  </si>
  <si>
    <t>15:00:37</t>
  </si>
  <si>
    <t>k3rbR1/P2p3b/1p6/1P5p/1BBR4/5p2/4p3/K7 w - - 2 45</t>
  </si>
  <si>
    <t>17:05:25</t>
  </si>
  <si>
    <t>E70</t>
  </si>
  <si>
    <t>3q4/1R4bk/6pp/2KPp3/3nN3/3Q4/8/8 b - - 36 81</t>
  </si>
  <si>
    <t>King's Indian, 4.e4</t>
  </si>
  <si>
    <t>21:20:23</t>
  </si>
  <si>
    <t>8/7k/1pbN4/p7/8/1K6/8/8 w - - 0 139</t>
  </si>
  <si>
    <t>02:03:58</t>
  </si>
  <si>
    <t>2019.10.02</t>
  </si>
  <si>
    <t>8/1P6/3Kp3/N3P3/5k2/8/8/1r6 b - - 10 95</t>
  </si>
  <si>
    <t>Sicilian, Kan, Polugaievsky variation</t>
  </si>
  <si>
    <t>06:30:03</t>
  </si>
  <si>
    <t>5k2/3R4/r3pN2/1p2P3/3P3p/4b3/8/4K3 w - - 8 66</t>
  </si>
  <si>
    <t>10:42:16</t>
  </si>
  <si>
    <t>A20</t>
  </si>
  <si>
    <t>1n6/1PK5/8/8/8/1k4p1/6p1/6B1 b - - 22 90</t>
  </si>
  <si>
    <t>-0.06</t>
  </si>
  <si>
    <t>15:06:05</t>
  </si>
  <si>
    <t>8/5p2/5pkr/4p3/4P1KP/8/8/7R w - - 45 75</t>
  </si>
  <si>
    <t>73.88</t>
  </si>
  <si>
    <t>11.57</t>
  </si>
  <si>
    <t>19:00:10</t>
  </si>
  <si>
    <t>2r3k1/r6p/1R4pP/2P1B1P1/b4P2/P2R4/3K4/8 w - - 1 61</t>
  </si>
  <si>
    <t>22:52:14</t>
  </si>
  <si>
    <t>6k1/6RR/5rp1/3p1b1p/p1pNr3/P1P3P1/1P1K4/8 b - - 37 65</t>
  </si>
  <si>
    <t>02:03:49</t>
  </si>
  <si>
    <t>2019.10.03</t>
  </si>
  <si>
    <t>D70</t>
  </si>
  <si>
    <t>5Rr1/8/3n4/4kN2/8/8/8/4K3 w - - 0 168</t>
  </si>
  <si>
    <t>Neo-Gruenfeld defence</t>
  </si>
  <si>
    <t>148.93</t>
  </si>
  <si>
    <t>20.56</t>
  </si>
  <si>
    <t>06:55:07</t>
  </si>
  <si>
    <t>5k2/1R2b3/3qp1Q1/7P/6P1/1K6/8/8 w - - 3 65</t>
  </si>
  <si>
    <t>10:31:18</t>
  </si>
  <si>
    <t>C58</t>
  </si>
  <si>
    <t>Rr6/1nk5/8/1K6/8/8/6B1/8 w - - 0 120</t>
  </si>
  <si>
    <t>15:02:45</t>
  </si>
  <si>
    <t>8/6r1/8/4k3/1p6/1B6/PK6/8 w - - 0 87</t>
  </si>
  <si>
    <t>19:22:46</t>
  </si>
  <si>
    <t>7k/1npR4/1p2p1QP/2p1P1P1/2P2K2/8/5q2/8 w - - 21 79</t>
  </si>
  <si>
    <t>M53</t>
  </si>
  <si>
    <t>28.93</t>
  </si>
  <si>
    <t>23:48:56</t>
  </si>
  <si>
    <t>6rk/6p1/4N2p/p4Q1P/1q6/6P1/8/5RK1 b - - 5 54</t>
  </si>
  <si>
    <t>02:53:28</t>
  </si>
  <si>
    <t>2019.10.04</t>
  </si>
  <si>
    <t>6r1/R5P1/4K3/4b3/4k3/8/8/8 w - - 0 99</t>
  </si>
  <si>
    <t>Caro-Kann, Goldman (Spielmann) variation</t>
  </si>
  <si>
    <t>07:10:54</t>
  </si>
  <si>
    <t>03:14:35</t>
  </si>
  <si>
    <t>8/1R2Bpk1/4p3/b2pP1n1/3P2Pp/6r1/6K1/5R2 w - - 17 60</t>
  </si>
  <si>
    <t>10:26:49</t>
  </si>
  <si>
    <t>E81</t>
  </si>
  <si>
    <t>8/3k4/2r1n3/8/N7/1K6/8/7R b - - 0 70</t>
  </si>
  <si>
    <t>King's Indian, Saemisch, 5...O-O</t>
  </si>
  <si>
    <t>14:23:29</t>
  </si>
  <si>
    <t>5R2/1k6/8/p7/r7/7p/7K/8 w - - 0 119</t>
  </si>
  <si>
    <t>0.05</t>
  </si>
  <si>
    <t>18:54:49</t>
  </si>
  <si>
    <t>B41</t>
  </si>
  <si>
    <t>8/8/4kp2/7P/6P1/3bK3/2p5/2B5 b - - 13 125</t>
  </si>
  <si>
    <t>Sicilian, Kan, Maroczy bind (Reti variation)</t>
  </si>
  <si>
    <t>0.24</t>
  </si>
  <si>
    <t>01:14:36</t>
  </si>
  <si>
    <t>2019.10.05</t>
  </si>
  <si>
    <t>5k2/5p2/p6p/1p1R2b1/1P6/P4Q2/2q5/5K2 b - - 89 109</t>
  </si>
  <si>
    <t>05:45:13</t>
  </si>
  <si>
    <t>8/8/8/8/8/6Pk/1K5P/rR6 b - - 0 106</t>
  </si>
  <si>
    <t>10:12:43</t>
  </si>
  <si>
    <t>8/2P5/8/kb5r/8/2b1K3/8/8 w - - 0 243</t>
  </si>
  <si>
    <t>15:31:13</t>
  </si>
  <si>
    <t>8/4b3/k3P3/5R2/1n2K3/8/8/8 w - - 0 82</t>
  </si>
  <si>
    <t>13.13</t>
  </si>
  <si>
    <t>12.68</t>
  </si>
  <si>
    <t>19:38:11</t>
  </si>
  <si>
    <t>1r5k/1q6/4P3/5p1P/3P2p1/p1N5/P3N3/K1Q5 w - - 0 56</t>
  </si>
  <si>
    <t>23:03:00</t>
  </si>
  <si>
    <t>8/4R3/4K2k/7p/5r1P/8/8/8 b - - 0 175</t>
  </si>
  <si>
    <t>03:59:39</t>
  </si>
  <si>
    <t>2019.10.06</t>
  </si>
  <si>
    <t>8/3p3p/3kn1p1/2np2P1/6KP/2r1PN2/R4PB1/8 w - - 21 47</t>
  </si>
  <si>
    <t>06:42:50</t>
  </si>
  <si>
    <t>C75</t>
  </si>
  <si>
    <t>4k3/5r2/3P4/Q1P3p1/8/8/5P2/3q1NK1 b - - 8 103</t>
  </si>
  <si>
    <t>Ruy Lopez, modern Steinitz defence</t>
  </si>
  <si>
    <t>148.97</t>
  </si>
  <si>
    <t>24.27</t>
  </si>
  <si>
    <t>11:12:50</t>
  </si>
  <si>
    <t>1r6/1P2Rpk1/5rp1/5q2/7R/2Q4P/6P1/6K1 w - - 1 63</t>
  </si>
  <si>
    <t>-20.91</t>
  </si>
  <si>
    <t>-27.55</t>
  </si>
  <si>
    <t>14:37:56</t>
  </si>
  <si>
    <t>8/8/8/kP1b2r1/3p4/3B4/1N3RPK/2r5 w - - 10 57</t>
  </si>
  <si>
    <t>17:53:22</t>
  </si>
  <si>
    <t>7b/8/2B3kn/8/8/4p3/4K3/8 w - - 0 126</t>
  </si>
  <si>
    <t>22:32:45</t>
  </si>
  <si>
    <t>4b1k1/4bp2/4p3/1p1pP1P1/1PpB2K1/2P5/8/rB5R b - - 51 117</t>
  </si>
  <si>
    <t>25.91</t>
  </si>
  <si>
    <t>30.69</t>
  </si>
  <si>
    <t>03:06:33</t>
  </si>
  <si>
    <t>2019.10.07</t>
  </si>
  <si>
    <t>rr1R2R1/4P2k/6b1/p1B1b1P1/p7/P4K1P/8/8 w - - 0 46</t>
  </si>
  <si>
    <t>05:36:53</t>
  </si>
  <si>
    <t>7R/5k2/8/5Pr1/4K3/6p1/8/8 w - - 0 126</t>
  </si>
  <si>
    <t>King's Indian, orthodox, 7...Nbd7</t>
  </si>
  <si>
    <t>10:11:54</t>
  </si>
  <si>
    <t>6k1/5p2/3p1npQ/1p1Pp2n/1P2P1N1/q2B2PP/6K1/8 w - - 100 127</t>
  </si>
  <si>
    <t>0.01</t>
  </si>
  <si>
    <t>14:49:52</t>
  </si>
  <si>
    <t>02:02:47</t>
  </si>
  <si>
    <t>B97</t>
  </si>
  <si>
    <t>r5k1/r4pb1/3Nn1p1/3Rp2p/8/1NP5/1PK3PP/3R4 w - - 10 38</t>
  </si>
  <si>
    <t>Sicilian, Najdorf, 7...Qb6</t>
  </si>
  <si>
    <t>16:53:59</t>
  </si>
  <si>
    <t>6r1/1k6/8/8/4R1pp/8/8/6K1 w - - 0 125</t>
  </si>
  <si>
    <t>21:32:00</t>
  </si>
  <si>
    <t>D07</t>
  </si>
  <si>
    <t>6n1/2k5/2b5/4R1KP/8/8/8/8 w - - 0 56</t>
  </si>
  <si>
    <t>QGD, Chigorin defence</t>
  </si>
  <si>
    <t>00:34:23</t>
  </si>
  <si>
    <t>2019.10.08</t>
  </si>
  <si>
    <t>r7/r1n2pk1/2p3p1/Pp1p3p/1NnPq3/1N2P2P/4RPP1/R3Q1K1 b - - 100 90</t>
  </si>
  <si>
    <t>04:07:28</t>
  </si>
  <si>
    <t>8/8/3prk2/2b1n2p/2p1qNpP/6B1/Q4PP1/3R3K w - - 100 91</t>
  </si>
  <si>
    <t>-0.07</t>
  </si>
  <si>
    <t>10:42:06</t>
  </si>
  <si>
    <t>8/8/5p2/5P2/7k/5r1p/8/2R4K w - - 18 66</t>
  </si>
  <si>
    <t>14:22:32</t>
  </si>
  <si>
    <t>1Rb3k1/p2q1r2/P2p1n1p/2pP2p1/2P2p2/2N4P/Q2N1PP1/6K1 w - - 100 102</t>
  </si>
  <si>
    <t>Benko gambit</t>
  </si>
  <si>
    <t>18:47:57</t>
  </si>
  <si>
    <t>1R6/8/2Qp4/2pPp3/4P3/r7/kp5K/4n3 b - - 10 177</t>
  </si>
  <si>
    <t>84.79</t>
  </si>
  <si>
    <t>10.64</t>
  </si>
  <si>
    <t>23:43:27</t>
  </si>
  <si>
    <t>3r2k1/5p2/b3p1pP/bp2P1P1/3P4/PR3NK1/8/2R5 w - - 5 48</t>
  </si>
  <si>
    <t>03:46:09</t>
  </si>
  <si>
    <t>2019.10.09</t>
  </si>
  <si>
    <t>1r6/8/8/8/3K1n1k/8/1R6/4r3 w - - 0 133</t>
  </si>
  <si>
    <t>08:26:44</t>
  </si>
  <si>
    <t>5B2/1b6/4r3/k1B5/8/8/8/2K5 w - - 0 158</t>
  </si>
  <si>
    <t>Old Indian, Tartakower (Wade) variation</t>
  </si>
  <si>
    <t>13:17:02</t>
  </si>
  <si>
    <t>5k2/2nB2p1/8/5KP1/8/8/8/8 w - - 0 48</t>
  </si>
  <si>
    <t>15:50:59</t>
  </si>
  <si>
    <t>C96</t>
  </si>
  <si>
    <t>6k1/8/5K2/4p2R/4r2P/8/8/8 w - - 0 90</t>
  </si>
  <si>
    <t>Ruy Lopez, closed, Keres (...Nd7) defence</t>
  </si>
  <si>
    <t>M19</t>
  </si>
  <si>
    <t>32.66</t>
  </si>
  <si>
    <t>20:01:39</t>
  </si>
  <si>
    <t>8/P3Q3/7p/r6P/kpp5/8/5r2/1K2R3 w - - 0 194</t>
  </si>
  <si>
    <t>01:02:23</t>
  </si>
  <si>
    <t>2019.10.10</t>
  </si>
  <si>
    <t>8/K7/8/8/p1k5/P7/1n6/2N5 w - - 0 69</t>
  </si>
  <si>
    <t>King's Indian, 5.Nf3</t>
  </si>
  <si>
    <t>0.04</t>
  </si>
  <si>
    <t>05:15:01</t>
  </si>
  <si>
    <t>3k4/2p5/1p1p1n2/1N1PpBn1/1PP1Pp2/5P2/5K2/8 w - - 51 84</t>
  </si>
  <si>
    <t>09:11:31</t>
  </si>
  <si>
    <t>B90</t>
  </si>
  <si>
    <t>5bk1/2R2p2/p5p1/1p1Qp1Pp/1P2P2P/8/8/q4K2 w - - 26 62</t>
  </si>
  <si>
    <t>Sicilian, Najdorf, Adams attack</t>
  </si>
  <si>
    <t>13:08:54</t>
  </si>
  <si>
    <t>4Q3/b7/7k/5qp1/2B1p3/7p/KPP5/8 w - - 8 55</t>
  </si>
  <si>
    <t>15:50:46</t>
  </si>
  <si>
    <t>A89</t>
  </si>
  <si>
    <t>8/7k/7P/6K1/3P4/4p3/4B3/7b b - - 100 193</t>
  </si>
  <si>
    <t>Dutch, Leningrad, main variation with Nc6</t>
  </si>
  <si>
    <t>20:52:41</t>
  </si>
  <si>
    <t>6k1/5r2/8/3prB1R/1B1bp2P/P3P2P/P4K2/8 w - - 11 57</t>
  </si>
  <si>
    <t>1.18</t>
  </si>
  <si>
    <t>00:42:37</t>
  </si>
  <si>
    <t>2019.10.11</t>
  </si>
  <si>
    <t>2rqk1nr/1p1nbp2/2p1p1p1/p2pPbNp/3P1P2/P1N4P/1PPQBBP1/R3K2R w KQk - 8 18</t>
  </si>
  <si>
    <t>Robatsch defence, Gurgenidze variation</t>
  </si>
  <si>
    <t>01:42:55</t>
  </si>
  <si>
    <t>8/5pk1/6p1/5p2/3b4/6PP/4QRK1/q7 w - - 15 104</t>
  </si>
  <si>
    <t>06:06:54</t>
  </si>
  <si>
    <t>3N4/8/8/pK4k1/P4n2/8/8/8 b - - 0 66</t>
  </si>
  <si>
    <t>-0.03</t>
  </si>
  <si>
    <t>09:49:34</t>
  </si>
  <si>
    <t>A61</t>
  </si>
  <si>
    <t>8/8/4k3/5p1p/4NP1P/4K3/1b6/8 w - - 24 64</t>
  </si>
  <si>
    <t>13:22:12</t>
  </si>
  <si>
    <t>6B1/8/8/8/1p1b3p/1P4pP/2k5/6K1 w - - 96 123</t>
  </si>
  <si>
    <t>KGA, Schallop defence</t>
  </si>
  <si>
    <t>18:02:05</t>
  </si>
  <si>
    <t>1k6/p7/5K1p/5Pp1/8/8/8/8 b - - 0 98</t>
  </si>
  <si>
    <t>-65.42</t>
  </si>
  <si>
    <t>-M23</t>
  </si>
  <si>
    <t>22:32:24</t>
  </si>
  <si>
    <t>D35</t>
  </si>
  <si>
    <t>8/pr4pk/q6B/3QP3/3p3P/2p3P1/Pr3R2/K4R2 b - - 2 42</t>
  </si>
  <si>
    <t>QGD, exchange, positional line, 5...c6</t>
  </si>
  <si>
    <t>00:51:23</t>
  </si>
  <si>
    <t>2019.10.12</t>
  </si>
  <si>
    <t>8/6pk/4K1p1/5r1p/4Q2P/8/8/8 b - - 100 108</t>
  </si>
  <si>
    <t>05:24:09</t>
  </si>
  <si>
    <t>04:51:29</t>
  </si>
  <si>
    <t>R7/3k4/3r4/8/1N6/5K1b/8/8 w - - 0 166</t>
  </si>
  <si>
    <t>French, Albin-Alekhine-Chatard attack</t>
  </si>
  <si>
    <t>-0.04</t>
  </si>
  <si>
    <t>10:16:59</t>
  </si>
  <si>
    <t>8/1R2Q3/6K1/P5N1/1n4q1/1k6/2r5/8 b - - 10 98</t>
  </si>
  <si>
    <t>14:29:17</t>
  </si>
  <si>
    <t>E71</t>
  </si>
  <si>
    <t>1r3qk1/1Q1b1rbp/1B1p4/1p1PppPp/pP2P3/5P2/1P1NB3/2RK3R w - - 13 33</t>
  </si>
  <si>
    <t>King's Indian, Makagonov system (5.h3)</t>
  </si>
  <si>
    <t>16:14:29</t>
  </si>
  <si>
    <t>8/8/n5R1/k3p3/3bPp2/2p2PpB/2K5/8 w - - 100 230</t>
  </si>
  <si>
    <t>68.13</t>
  </si>
  <si>
    <t>66.20</t>
  </si>
  <si>
    <t>21:28:04</t>
  </si>
  <si>
    <t>1n6/4k3/b3p3/4P3/P7/1K4B1/3R4/8 w - - 1 108</t>
  </si>
  <si>
    <t>Sicilian, accelerated fianchetto, modern variation with Bc4</t>
  </si>
  <si>
    <t>988.69</t>
  </si>
  <si>
    <t>25.80</t>
  </si>
  <si>
    <t>01:56:30</t>
  </si>
  <si>
    <t>2019.10.13</t>
  </si>
  <si>
    <t>8/4Q3/p1R2r2/3pkp2/4n2b/8/PP4R1/K1B2q2 b - - 8 63</t>
  </si>
  <si>
    <t>Date</t>
  </si>
  <si>
    <t>LCZero v0.22.0-nT40B.4-160</t>
  </si>
  <si>
    <t>ScorpioNN v3.0.1-n_maddex_INT8</t>
  </si>
  <si>
    <t>128.00</t>
  </si>
  <si>
    <t>8.08</t>
  </si>
  <si>
    <t>16:02:37</t>
  </si>
  <si>
    <t>2019.09.02</t>
  </si>
  <si>
    <t>B14</t>
  </si>
  <si>
    <t>2R5/2P2k2/8/4K3/8/7P/r7/8 b - - 0 67</t>
  </si>
  <si>
    <t>Caro-Kann, Panov-Botvinnik attack, 5...e6</t>
  </si>
  <si>
    <t>Stockfish 190826</t>
  </si>
  <si>
    <t>7.93</t>
  </si>
  <si>
    <t>19:10:15</t>
  </si>
  <si>
    <t>B91</t>
  </si>
  <si>
    <t>4QR2/6p1/P7/1P3k1p/4bpqP/8/2R1p2K/3rBQ2 b - - 5 54</t>
  </si>
  <si>
    <t>Sicilian, Najdorf, Zagreb (fianchetto) variation</t>
  </si>
  <si>
    <t>Komodo 2381.00</t>
  </si>
  <si>
    <t>KomodoMCTS 2381.00</t>
  </si>
  <si>
    <t>250.00</t>
  </si>
  <si>
    <t>30.57</t>
  </si>
  <si>
    <t>21:45:21</t>
  </si>
  <si>
    <t>8/3r4/2Q2k2/P7/8/8/6P1/6K1 b - - 0 65</t>
  </si>
  <si>
    <t>AllieStein v0.5-dev_1359f44-n10</t>
  </si>
  <si>
    <t>00:45:50</t>
  </si>
  <si>
    <t>2019.09.03</t>
  </si>
  <si>
    <t>8/2Q1B3/7k/3p2p1/3P2Pp/4P2P/5K2/3q4 b - - 10 176</t>
  </si>
  <si>
    <t>Caro-Kann, advance variation</t>
  </si>
  <si>
    <t>-0.10</t>
  </si>
  <si>
    <t>04:15:08</t>
  </si>
  <si>
    <t>5r2/b2r1pk1/4p1p1/p1p1P1Pp/P1Pp1P1P/1P1N4/2K3R1/1R6 b - - 100 183</t>
  </si>
  <si>
    <t>-41.67</t>
  </si>
  <si>
    <t>-128.00</t>
  </si>
  <si>
    <t>07:44:58</t>
  </si>
  <si>
    <t>8/5p2/4p1p1/4k1P1/7K/8/8/8 w - - 0 130</t>
  </si>
  <si>
    <t>0.07</t>
  </si>
  <si>
    <t>11:06:24</t>
  </si>
  <si>
    <t>B80</t>
  </si>
  <si>
    <t>8/1B4p1/4k3/8/8/1R6/3K4/r7 b - - 0 50</t>
  </si>
  <si>
    <t>Sicilian, Scheveningen, fianchetto variation</t>
  </si>
  <si>
    <t>13:35:04</t>
  </si>
  <si>
    <t>1r6/8/1Pp1kp2/2Pp4/3P1B2/3K1P2/5P2/8 b - - 100 141</t>
  </si>
  <si>
    <t>988.49</t>
  </si>
  <si>
    <t>1.82</t>
  </si>
  <si>
    <t>16:58:01</t>
  </si>
  <si>
    <t>8/5k2/8/6pp/2N5/6P1/5K2/8 b - - 0 116</t>
  </si>
  <si>
    <t>English, symmetrical, hedgehog system</t>
  </si>
  <si>
    <t>20:16:36</t>
  </si>
  <si>
    <t>B63</t>
  </si>
  <si>
    <t>8/2P2pk1/5p2/4bP2/P7/8/Kp4Q1/2qB4 b - - 44 132</t>
  </si>
  <si>
    <t>Sicilian, Richter-Rauzer, Rauzer attack, 7...Be7</t>
  </si>
  <si>
    <t>23:38:20</t>
  </si>
  <si>
    <t>B46</t>
  </si>
  <si>
    <t>8/8/k1p1p3/P1P1P3/K7/8/8/8 b - - 12 191</t>
  </si>
  <si>
    <t>03:09:52</t>
  </si>
  <si>
    <t>2019.09.04</t>
  </si>
  <si>
    <t>E68</t>
  </si>
  <si>
    <t>4bQ2/2p4k/3p2p1/2pP3r/2P1P3/1P5P/6B1/q4R1K b - - 10 42</t>
  </si>
  <si>
    <t>King's Indian, fianchetto, classical variation, 8.e4</t>
  </si>
  <si>
    <t>07:18:42</t>
  </si>
  <si>
    <t>8/p7/8/7k/5p2/P2K4/1P6/8 w - - 0 47</t>
  </si>
  <si>
    <t>0.09</t>
  </si>
  <si>
    <t>09:50:12</t>
  </si>
  <si>
    <t>A87</t>
  </si>
  <si>
    <t>8/8/7p/7k/4RB2/3K4/6r1/8 b - - 0 92</t>
  </si>
  <si>
    <t>Dutch, Leningrad, main variation</t>
  </si>
  <si>
    <t>13:02:21</t>
  </si>
  <si>
    <t>8/8/5k1K/2p4P/1r6/8/R7/8 w - - 0 108</t>
  </si>
  <si>
    <t>16:20:22</t>
  </si>
  <si>
    <t>8/8/1pRpk3/1P6/P7/K5r1/8/8 w - - 10 58</t>
  </si>
  <si>
    <t>Catalan opening</t>
  </si>
  <si>
    <t>Black resigns</t>
  </si>
  <si>
    <t>M9</t>
  </si>
  <si>
    <t>12.50</t>
  </si>
  <si>
    <t>01:26:08</t>
  </si>
  <si>
    <t>2019.09.05</t>
  </si>
  <si>
    <t>A72</t>
  </si>
  <si>
    <t>6rk/P4Q2/3p4/3P3p/2p1Np1q/2P1PB1P/7K/6R1 b - - 1 44</t>
  </si>
  <si>
    <t>Benoni, classical without 9.O-O</t>
  </si>
  <si>
    <t>03:53:33</t>
  </si>
  <si>
    <t>r3b3/4Bp1R/2k1pPp1/p2p2P1/p1pP1P2/2P5/K1P5/8 b - - 100 190</t>
  </si>
  <si>
    <t>French, Winawer, advance, positional main line</t>
  </si>
  <si>
    <t>07:24:53</t>
  </si>
  <si>
    <t>D72</t>
  </si>
  <si>
    <t>8/8/8/6p1/6k1/4K2p/3N2bP/8 w - - 10 98</t>
  </si>
  <si>
    <t>Neo-Gruenfeld, 5.cd, main line</t>
  </si>
  <si>
    <t>-67.02</t>
  </si>
  <si>
    <t>-10.27</t>
  </si>
  <si>
    <t>10:38:33</t>
  </si>
  <si>
    <t>E21</t>
  </si>
  <si>
    <t>1K6/8/4k3/2B2b2/8/7p/7r/8 w - - 0 107</t>
  </si>
  <si>
    <t>Nimzo-Indian, three knights variation</t>
  </si>
  <si>
    <t>-0.02</t>
  </si>
  <si>
    <t>13:53:19</t>
  </si>
  <si>
    <t>8/8/4kPp1/p5Pp/1p3P1P/1K6/8/8 w - - 28 87</t>
  </si>
  <si>
    <t>Gruenfeld, modern exchange variation</t>
  </si>
  <si>
    <t>13.01</t>
  </si>
  <si>
    <t>21.65</t>
  </si>
  <si>
    <t>17:02:54</t>
  </si>
  <si>
    <t>D11</t>
  </si>
  <si>
    <t>8/R7/2P1nB1k/4P3/2rp3N/8/5PK1/8 w - - 4 62</t>
  </si>
  <si>
    <t>QGD Slav, 4.e3</t>
  </si>
  <si>
    <t>M57</t>
  </si>
  <si>
    <t>148.83</t>
  </si>
  <si>
    <t>20:07:51</t>
  </si>
  <si>
    <t>02:54:05</t>
  </si>
  <si>
    <t>8/2Bk4/7R/p1r4p/P6P/3K4/8/8 w - - 3 70</t>
  </si>
  <si>
    <t>English, Carls' Bremen system</t>
  </si>
  <si>
    <t>8/1Q3k2/8/8/6PP/P7/1p2q3/7K b - - 33 128</t>
  </si>
  <si>
    <t>0.10</t>
  </si>
  <si>
    <t>02:24:01</t>
  </si>
  <si>
    <t>2019.09.06</t>
  </si>
  <si>
    <t>8/5k2/2p1p3/1p2Pp1R/p1n2P2/PnP1B3/1P2K3/8 b - - 100 99</t>
  </si>
  <si>
    <t>-0.09</t>
  </si>
  <si>
    <t>05:36:36</t>
  </si>
  <si>
    <t>2Q3nk/5p2/3BpPp1/4P1Pp/3q3P/8/2PK4/8 w - - 13 73</t>
  </si>
  <si>
    <t>Sicilian, closed, 2...Nc6</t>
  </si>
  <si>
    <t>08:43:38</t>
  </si>
  <si>
    <t>6k1/3b3r/8/1p1p1p2/p1nP1P2/P1Q2N2/1P3R1K/1q2N3 w - - 10 53</t>
  </si>
  <si>
    <t>QGD, 4.Bg5 Nbd7</t>
  </si>
  <si>
    <t>11:27:22</t>
  </si>
  <si>
    <t>8/qp1Q3k/5pp1/P7/4P3/8/2n3P1/7K b - - 25 76</t>
  </si>
  <si>
    <t>QGD Slav defence, exchange variation</t>
  </si>
  <si>
    <t>0.98</t>
  </si>
  <si>
    <t>14:40:04</t>
  </si>
  <si>
    <t>6k1/B7/8/7K/2b2P1P/8/8/8 b - - 0 63</t>
  </si>
  <si>
    <t>17:41:30</t>
  </si>
  <si>
    <t>4k3/1p2r3/1P4Q1/3P2P1/7p/4B2P/q4P1K/2r5 b - - 8 91</t>
  </si>
  <si>
    <t>20:51:05</t>
  </si>
  <si>
    <t>6k1/4B3/p5p1/4p3/3bP1PP/5Q2/3q4/5K2 b - - 10 72</t>
  </si>
  <si>
    <t>23:55:53</t>
  </si>
  <si>
    <t>2Q2kq1/1p6/8/8/8/Pp4Pp/3r3P/6K1 b - - 15 54</t>
  </si>
  <si>
    <t>02:08:18</t>
  </si>
  <si>
    <t>2019.09.07</t>
  </si>
  <si>
    <t>5k2/p7/8/6R1/1P6/r7/6K1/8 b - - 0 48</t>
  </si>
  <si>
    <t>04:38:41</t>
  </si>
  <si>
    <t>4R3/8/1p4P1/1K3k1r/8/8/8/8 w - - 0 128</t>
  </si>
  <si>
    <t>-0.25</t>
  </si>
  <si>
    <t>07:56:09</t>
  </si>
  <si>
    <t>8/8/1k4p1/7p/r7/6K1/8/4R3 w - - 0 68</t>
  </si>
  <si>
    <t>10:46:05</t>
  </si>
  <si>
    <t>8/1r3pk1/1n3np1/1B1pq1p1/3R4/2N1PP1P/3Q1KP1/8 b - - 10 54</t>
  </si>
  <si>
    <t>0.14</t>
  </si>
  <si>
    <t>14:16:34</t>
  </si>
  <si>
    <t>8/n7/k2K4/5p2/5P2/3N4/8/8 w - - 0 82</t>
  </si>
  <si>
    <t>17:14:55</t>
  </si>
  <si>
    <t>B65</t>
  </si>
  <si>
    <t>8/2r2kP1/7P/2PK4/8/8/8/8 w - - 0 100</t>
  </si>
  <si>
    <t>Sicilian, Richter-Rauzer, Rauzer attack, 7...Be7 defence, 9...Nxd4</t>
  </si>
  <si>
    <t>20:30:55</t>
  </si>
  <si>
    <t>2bqr2Q/r4k2/2p1p3/p2pP3/n1P4P/8/PP3PP1/2b3K1 w - - 8 30</t>
  </si>
  <si>
    <t>22:51:27</t>
  </si>
  <si>
    <t>8/8/7k/3q1p1p/5P1P/Q5P1/2K5/8 b - - 10 82</t>
  </si>
  <si>
    <t>29.82</t>
  </si>
  <si>
    <t>7.13</t>
  </si>
  <si>
    <t>02:03:04</t>
  </si>
  <si>
    <t>2019.09.08</t>
  </si>
  <si>
    <t>k7/7p/3K2p1/P5P1/8/8/8/8 b - - 0 79</t>
  </si>
  <si>
    <t>05:13:45</t>
  </si>
  <si>
    <t>8/4n3/2p5/4k3/5P2/8/4B1K1/8 b - - 0 56</t>
  </si>
  <si>
    <t>0.11</t>
  </si>
  <si>
    <t>07:48:52</t>
  </si>
  <si>
    <t>7K/5k2/6p1/5nP1/7P/8/8/4B3 b - - 36 135</t>
  </si>
  <si>
    <t>11:11:01</t>
  </si>
  <si>
    <t>r1q4k/5bp1/1R1p1p1p/2p5/r1P1PP1P/pQ1B2P1/P5K1/2R5 w - - 10 59</t>
  </si>
  <si>
    <t>1.83</t>
  </si>
  <si>
    <t>14:06:04</t>
  </si>
  <si>
    <t>A77</t>
  </si>
  <si>
    <t>8/8/4k1B1/8/3K1P1P/8/4b3/8 w - - 0 146</t>
  </si>
  <si>
    <t>Benoni, classical, 9...Re8, 10.Nd2</t>
  </si>
  <si>
    <t>148.92</t>
  </si>
  <si>
    <t>10.84</t>
  </si>
  <si>
    <t>17:29:18</t>
  </si>
  <si>
    <t>8/1b6/1k2PK2/2r5/2pN2p1/6P1/8/2R5 b - - 6 173</t>
  </si>
  <si>
    <t>20:57:20</t>
  </si>
  <si>
    <t>7q/8/8/8/5Q2/8/5R2/1kq2RK1 b - - 100 222</t>
  </si>
  <si>
    <t>0.37</t>
  </si>
  <si>
    <t>0.15</t>
  </si>
  <si>
    <t>00:33:12</t>
  </si>
  <si>
    <t>2019.09.09</t>
  </si>
  <si>
    <t>7k/6R1/5P2/r5P1/8/8/7K/8 b - - 0 73</t>
  </si>
  <si>
    <t>9.72</t>
  </si>
  <si>
    <t>03:39:48</t>
  </si>
  <si>
    <t>8/8/2K2P2/3p2P1/2P5/4R1k1/4Q3/8 b - - 1 75</t>
  </si>
  <si>
    <t>-127.00</t>
  </si>
  <si>
    <t>-69.21</t>
  </si>
  <si>
    <t>06:50:32</t>
  </si>
  <si>
    <t>1r6/8/8/4p1n1/6p1/6Pp/6k1/3K4 b - - 3 86</t>
  </si>
  <si>
    <t>0.59</t>
  </si>
  <si>
    <t>0.41</t>
  </si>
  <si>
    <t>10:04:29</t>
  </si>
  <si>
    <t>8/4kp2/2Bp1p2/b1pP1P1p/P1P4P/6P1/8/6K1 b - - 19 57</t>
  </si>
  <si>
    <t>98.30</t>
  </si>
  <si>
    <t>13:12:46</t>
  </si>
  <si>
    <t>8/8/p3k3/1p3p1n/8/P4P2/2BB1K2/8 w - - 17 83</t>
  </si>
  <si>
    <t>16:20:14</t>
  </si>
  <si>
    <t>8/8/8/5ppk/8/7P/5PK1/8 w - - 0 59</t>
  </si>
  <si>
    <t>19:05:03</t>
  </si>
  <si>
    <t>5rk1/4p2p/2p1p1p1/4r1P1/4N3/2P2n1P/3PRP2/1R1K4 w - - 16 36</t>
  </si>
  <si>
    <t>M23</t>
  </si>
  <si>
    <t>32.87</t>
  </si>
  <si>
    <t>20:55:24</t>
  </si>
  <si>
    <t>8/pp6/1kp1PP2/5P2/P2R3r/8/KP6/8 w - - 1 59</t>
  </si>
  <si>
    <t>23:38:22</t>
  </si>
  <si>
    <t>8/4Qpk1/p2N4/P2p2pp/1P1P1P2/4P3/5q1K/8 w - - 10 109</t>
  </si>
  <si>
    <t>03:37:05</t>
  </si>
  <si>
    <t>2019.09.10</t>
  </si>
  <si>
    <t>R7/2k4r/4p1K1/8/3p4/8/8/8 w - - 0 120</t>
  </si>
  <si>
    <t>7.18</t>
  </si>
  <si>
    <t>06:56:28</t>
  </si>
  <si>
    <t>2r1N2k/8/7Q/8/p1B1P1p1/7p/7P/6K1 b - - 0 63</t>
  </si>
  <si>
    <t>09:40:01</t>
  </si>
  <si>
    <t>B60</t>
  </si>
  <si>
    <t>5k2/7P/2p1BPK1/8/8/8/8/7r b - - 8 82</t>
  </si>
  <si>
    <t>Sicilian, Richter-Rauzer</t>
  </si>
  <si>
    <t>12:51:03</t>
  </si>
  <si>
    <t>5k2/7R/5P2/r7/2K5/7p/8/8 w - - 0 113</t>
  </si>
  <si>
    <t>English, Neo-Catalan</t>
  </si>
  <si>
    <t>0.44</t>
  </si>
  <si>
    <t>16:04:37</t>
  </si>
  <si>
    <t>4Rk2/5p2/5r2/8/B7/6K1/8/8 b - - 0 84</t>
  </si>
  <si>
    <t>-90.63</t>
  </si>
  <si>
    <t>18:05:01</t>
  </si>
  <si>
    <t>8/8/1p3br1/1k6/2p1K3/8/8/8 w - - 0 80</t>
  </si>
  <si>
    <t>French, advance variation</t>
  </si>
  <si>
    <t>21:17:52</t>
  </si>
  <si>
    <t>B44</t>
  </si>
  <si>
    <t>r4k2/5p1R/1p6/1P2p3/p3n3/P2Q3R/4Kq2/8 w - - 10 51</t>
  </si>
  <si>
    <t>Sicilian, Szen (`anti-Taimanov') variation</t>
  </si>
  <si>
    <t>17.57</t>
  </si>
  <si>
    <t>11.72</t>
  </si>
  <si>
    <t>23:40:31</t>
  </si>
  <si>
    <t>C05</t>
  </si>
  <si>
    <t>r7/5p2/P1n1p1kP/2P3P1/3K4/R3B3/8/8 w - - 14 89</t>
  </si>
  <si>
    <t>French, Tarrasch, Botvinnik variation</t>
  </si>
  <si>
    <t>02:54:56</t>
  </si>
  <si>
    <t>2019.09.11</t>
  </si>
  <si>
    <t>E44</t>
  </si>
  <si>
    <t>5k2/R6R/5P2/5K2/P2r4/8/N1p5/8 b - - 2 94</t>
  </si>
  <si>
    <t>Nimzo-Indian, Fischer variation, 5.Ne2</t>
  </si>
  <si>
    <t>08:24:30</t>
  </si>
  <si>
    <t>5k2/5p2/6p1/4P2p/3R1P1P/4r1P1/6K1/8 b - - 20 133</t>
  </si>
  <si>
    <t>Four knights, Scotch, 4...exd4</t>
  </si>
  <si>
    <t>11:46:27</t>
  </si>
  <si>
    <t>D78</t>
  </si>
  <si>
    <t>8/8/8/8/5k1P/8/P3pK2/4N3 w - - 0 67</t>
  </si>
  <si>
    <t>Neo-Gruenfeld, 6.O-O c6</t>
  </si>
  <si>
    <t>M11</t>
  </si>
  <si>
    <t>183.20</t>
  </si>
  <si>
    <t>14:32:03</t>
  </si>
  <si>
    <t>E08</t>
  </si>
  <si>
    <t>4bk2/P7/Q1p1p3/2P1PpP1/3p4/R6P/1R6/2K5 w - - 0 80</t>
  </si>
  <si>
    <t>Catalan, closed, 7.Qc2</t>
  </si>
  <si>
    <t>17:42:59</t>
  </si>
  <si>
    <t>8/4k3/8/3P1p1p/2P5/5K2/8/8 w - - 0 91</t>
  </si>
  <si>
    <t>King's Indian, fianchetto, Panno variation</t>
  </si>
  <si>
    <t>20:55:54</t>
  </si>
  <si>
    <t>C88</t>
  </si>
  <si>
    <t>8/8/p7/8/P7/1NK1n2k/8/8 b - - 0 69</t>
  </si>
  <si>
    <t>Ruy Lopez, closed</t>
  </si>
  <si>
    <t>23:51:04</t>
  </si>
  <si>
    <t>7k/8/1r5P/8/5pR1/8/6K1/8 b - - 0 74</t>
  </si>
  <si>
    <t>02:36:10</t>
  </si>
  <si>
    <t>2019.09.12</t>
  </si>
  <si>
    <t>4k3/1p2bp1p/2b1p3/p3r2P/P1P1p1P1/1P2B1K1/4B3/3R4 w - - 10 43</t>
  </si>
  <si>
    <t>Sicilian, Grand Prix attack</t>
  </si>
  <si>
    <t>4.40</t>
  </si>
  <si>
    <t>04:57:38</t>
  </si>
  <si>
    <t>8/3r4/4KR2/4P1k1/6P1/8/8/8 b - - 0 133</t>
  </si>
  <si>
    <t>QGA, 3.e4</t>
  </si>
  <si>
    <t>1.39</t>
  </si>
  <si>
    <t>08:18:20</t>
  </si>
  <si>
    <t>3r4/1b2qk2/1Qp3p1/1p1pPp1p/p2K1P2/P3P1P1/1P2B3/2R5 b - - 81 76</t>
  </si>
  <si>
    <t>11:31:30</t>
  </si>
  <si>
    <t>B84</t>
  </si>
  <si>
    <t>4k3/4P1p1/5p1p/1b3P1P/1B4P1/6K1/8/8 b - - 10 90</t>
  </si>
  <si>
    <t>Sicilian, Scheveningen (Paulsen), classical variation</t>
  </si>
  <si>
    <t>14:46:20</t>
  </si>
  <si>
    <t>B17</t>
  </si>
  <si>
    <t>8/3k4/8/2K2p1p/p1p2B1P/Pb6/1P6/8 w - - 10 59</t>
  </si>
  <si>
    <t>Caro-Kann, Steinitz variation</t>
  </si>
  <si>
    <t>17:42:47</t>
  </si>
  <si>
    <t>8/8/1b6/7B/2P1K3/4p2k/8/8 w - - 0 68</t>
  </si>
  <si>
    <t>20:49:01</t>
  </si>
  <si>
    <t>B93</t>
  </si>
  <si>
    <t>2r1NK1k/6p1/5pP1/5P2/4B3/8/7p/8 w - - 84 207</t>
  </si>
  <si>
    <t>Sicilian, Najdorf, 6.f4</t>
  </si>
  <si>
    <t>00:23:23</t>
  </si>
  <si>
    <t>2019.09.13</t>
  </si>
  <si>
    <t>8/p7/5pkp/RP6/P5P1/8/3r4/4K3 b - - 10 55</t>
  </si>
  <si>
    <t>QGD, Chigorin defence, Janowski variation</t>
  </si>
  <si>
    <t>0.70</t>
  </si>
  <si>
    <t>02:56:17</t>
  </si>
  <si>
    <t>8/4r3/2p5/2P5/pk1P2K1/3RB3/8/8 b - - 9 139</t>
  </si>
  <si>
    <t>06:18:24</t>
  </si>
  <si>
    <t>C60</t>
  </si>
  <si>
    <t>8/8/8/2pk2PB/8/6P1/7K/8 w - - 0 97</t>
  </si>
  <si>
    <t>Ruy Lopez, fianchetto (Smyslov/Barnes) defence</t>
  </si>
  <si>
    <t>09:33:51</t>
  </si>
  <si>
    <t>A07</t>
  </si>
  <si>
    <t>8/4k3/1p2p3/p3P1p1/P1r5/3NK1P1/8/3B4 w - - 10 46</t>
  </si>
  <si>
    <t>Reti, King's Indian attack (Barcza system)</t>
  </si>
  <si>
    <t>11:53:39</t>
  </si>
  <si>
    <t>8/5p2/4b1k1/2p1P3/6pP/1p4Pr/1P1BR3/4K3 w - - 18 63</t>
  </si>
  <si>
    <t>Catalan, open, 5.Nf3</t>
  </si>
  <si>
    <t>14:42:13</t>
  </si>
  <si>
    <t>b7/8/8/B4k2/4p3/4K3/1N6/8 b - - 0 47</t>
  </si>
  <si>
    <t>Sicilian, Najdorf, Lipnitzky attack</t>
  </si>
  <si>
    <t>17:14:35</t>
  </si>
  <si>
    <t>8/5p2/3Bk3/6P1/8/K5P1/8/8 b - - 0 58</t>
  </si>
  <si>
    <t>0.13</t>
  </si>
  <si>
    <t>20:09:46</t>
  </si>
  <si>
    <t>8/8/8/7B/4pk2/3p4/5P2/4K3 w - - 0 61</t>
  </si>
  <si>
    <t>22:45:17</t>
  </si>
  <si>
    <t>r3kb1r/1pqb1p1p/3ppp2/2n5/P1N1PP2/2N3Q1/P1P3PP/2KR1B1R w kq - 11 21</t>
  </si>
  <si>
    <t>-18.50</t>
  </si>
  <si>
    <t>-35.52</t>
  </si>
  <si>
    <t>23:46:18</t>
  </si>
  <si>
    <t>8/B7/2b2n2/1p3k2/4p3/P4p2/3K4/3B4 b - - 1 107</t>
  </si>
  <si>
    <t>3.79</t>
  </si>
  <si>
    <t>02:58:33</t>
  </si>
  <si>
    <t>2019.09.14</t>
  </si>
  <si>
    <t>8/6bk/8/8/4N3/6PK/7P/8 b - - 0 75</t>
  </si>
  <si>
    <t>106.54</t>
  </si>
  <si>
    <t>16.15</t>
  </si>
  <si>
    <t>06:04:59</t>
  </si>
  <si>
    <t>7r/8/8/4P3/R2P4/1KP2k2/1P6/8 w - - 5 94</t>
  </si>
  <si>
    <t>09:17:40</t>
  </si>
  <si>
    <t>b1r5/q5pk/P4p1p/1P1npP2/4N3/3Q2P1/5R1P/5BK1 w - - 10 40</t>
  </si>
  <si>
    <t>11:23:03</t>
  </si>
  <si>
    <t>5r1k/6r1/1p3q2/pP3PN1/P4QR1/7P/7K/8 w - - 11 61</t>
  </si>
  <si>
    <t>14:04:25</t>
  </si>
  <si>
    <t>3k4/4b3/6Q1/4P2P/5PK1/6P1/8/3q4 w - - 19 92</t>
  </si>
  <si>
    <t>17:12:43</t>
  </si>
  <si>
    <t>8/8/8/5p2/5p2/2p2P1p/5K1k/4N3 b - - 9 102</t>
  </si>
  <si>
    <t>-9.72</t>
  </si>
  <si>
    <t>20:24:24</t>
  </si>
  <si>
    <t>8/1p3k2/8/8/8/4PKP1/r7/8 w - - 0 74</t>
  </si>
  <si>
    <t>23:36:19</t>
  </si>
  <si>
    <t>3b3q/3P1k2/1p6/pB3pR1/P3pB2/4P2K/8/8 w - - 10 59</t>
  </si>
  <si>
    <t>02:30:11</t>
  </si>
  <si>
    <t>2019.09.15</t>
  </si>
  <si>
    <t>4rk1Q/5p1p/3p2p1/p1nP4/5P2/1P4PP/P6K/4rB2 b - - 10 41</t>
  </si>
  <si>
    <t>04:47:36</t>
  </si>
  <si>
    <t>1b6/8/6k1/8/6p1/5K1P/4N3/8 w - - 0 46</t>
  </si>
  <si>
    <t>07:08:49</t>
  </si>
  <si>
    <t>8/1p4pk/p6p/P1Qp4/1P3q2/2P5/5KPP/8 w - - 8 42</t>
  </si>
  <si>
    <t>09:51:50</t>
  </si>
  <si>
    <t>8/8/5nK1/2bPk3/6P1/3R4/8/8 b - - 10 118</t>
  </si>
  <si>
    <t>Sicilian, modern Scheveningen, main line with Nb3</t>
  </si>
  <si>
    <t>0.65</t>
  </si>
  <si>
    <t>13:10:30</t>
  </si>
  <si>
    <t>5K2/5P2/8/1Q6/8/pk4q1/8/8 b - - 0 100</t>
  </si>
  <si>
    <t>M49</t>
  </si>
  <si>
    <t>29.49</t>
  </si>
  <si>
    <t>16:25:32</t>
  </si>
  <si>
    <t>5rk1/1p2Q3/5n2/p1P2N2/3p1R1P/3q4/PP4p1/6K1 b - - 3 57</t>
  </si>
  <si>
    <t>24.14</t>
  </si>
  <si>
    <t>M30</t>
  </si>
  <si>
    <t>18:51:28</t>
  </si>
  <si>
    <t>r7/5R2/6P1/3kPK1p/1p1P3B/1P6/8/7n w - - 8 63</t>
  </si>
  <si>
    <t>0.29</t>
  </si>
  <si>
    <t>21:59:38</t>
  </si>
  <si>
    <t>8/5P2/2k1K3/8/4p3/1R6/5r2/8 b - - 0 75</t>
  </si>
  <si>
    <t>8.50</t>
  </si>
  <si>
    <t>01:07:16</t>
  </si>
  <si>
    <t>2019.09.16</t>
  </si>
  <si>
    <t>5K2/4P2k/8/p5Q1/P4P2/1q6/8/8 b - - 6 83</t>
  </si>
  <si>
    <t>04:04:09</t>
  </si>
  <si>
    <t>1rr5/2q2kp1/1n1p1p2/4pPbQ/1p2P1P1/1NP4R/1P2B2P/1K4R1 b - - 11 34</t>
  </si>
  <si>
    <t>05:59:58</t>
  </si>
  <si>
    <t>8/8/1p1k2p1/2p5/3n1PP1/2NK4/1P6/8 w - - 10 44</t>
  </si>
  <si>
    <t>07:56:47</t>
  </si>
  <si>
    <t>03:22:48</t>
  </si>
  <si>
    <t>6k1/Q7/2q5/5pKp/8/8/8/8 b - - 0 147</t>
  </si>
  <si>
    <t>-48.21</t>
  </si>
  <si>
    <t>11:20:56</t>
  </si>
  <si>
    <t>8/3K4/7p/1pP4k/8/8/1q6/8 w - - 0 59</t>
  </si>
  <si>
    <t>14:28:19</t>
  </si>
  <si>
    <t>8/p7/7r/1P2k3/6R1/6KP/8/8 w - - 10 61</t>
  </si>
  <si>
    <t>17:16:41</t>
  </si>
  <si>
    <t>8/6k1/p4p1p/1pp4P/1n2BPP1/1PK1P3/8/8 b - - 8 50</t>
  </si>
  <si>
    <t>19:41:17</t>
  </si>
  <si>
    <t>2b5/5N2/pK6/1p6/1P1k4/P7/8/8 b - - 33 66</t>
  </si>
  <si>
    <t>7.41</t>
  </si>
  <si>
    <t>22:33:19</t>
  </si>
  <si>
    <t>7k/8/1K6/1P6/1PB1n3/8/8/8 b - - 0 123</t>
  </si>
  <si>
    <t>Queen's Indian, Capablanca variation</t>
  </si>
  <si>
    <t>M17</t>
  </si>
  <si>
    <t>4.63</t>
  </si>
  <si>
    <t>01:53:38</t>
  </si>
  <si>
    <t>2019.09.17</t>
  </si>
  <si>
    <t>1b6/1P6/8/8/6Pp/5K1k/8/8 w - - 0 78</t>
  </si>
  <si>
    <t>Philidor, Improved Hanham variation</t>
  </si>
  <si>
    <t>04:56:56</t>
  </si>
  <si>
    <t>A05</t>
  </si>
  <si>
    <t>1r6/4Pk2/8/R6K/6P1/8/8/8 b - - 0 66</t>
  </si>
  <si>
    <t>30.65</t>
  </si>
  <si>
    <t>148.76</t>
  </si>
  <si>
    <t>08:01:32</t>
  </si>
  <si>
    <t>D91</t>
  </si>
  <si>
    <t>8/5k2/R7/6r1/3BB3/6b1/5K2/8 w - - 7 72</t>
  </si>
  <si>
    <t>Gruenfeld, 5.Bg5</t>
  </si>
  <si>
    <t>10:44:06</t>
  </si>
  <si>
    <t>8/1p1k1b2/p1p3p1/P1N2pP1/1PpP1P2/2K5/8/8 b - - 57 69</t>
  </si>
  <si>
    <t>13:50:31</t>
  </si>
  <si>
    <t>A01</t>
  </si>
  <si>
    <t>8/8/5R2/7k/5R2/8/4rp1r/K7 w - - 30 120</t>
  </si>
  <si>
    <t>Nimzovich-Larsen attack, modern variation</t>
  </si>
  <si>
    <t>17:09:54</t>
  </si>
  <si>
    <t>D63</t>
  </si>
  <si>
    <t>2R5/1p3k1p/8/P4pPP/P4P2/2p2R2/6K1/4rr2 b - - 19 63</t>
  </si>
  <si>
    <t>QGD, Orthodox defence, Swiss (Henneberger) variation</t>
  </si>
  <si>
    <t>20:06:07</t>
  </si>
  <si>
    <t>B66</t>
  </si>
  <si>
    <t>5R2/4rP2/2P1k3/8/8/8/8/4K3 b - - 0 65</t>
  </si>
  <si>
    <t>Sicilian, Richter-Rauzer, Rauzer attack, 7...a6</t>
  </si>
  <si>
    <t>23:07:42</t>
  </si>
  <si>
    <t>C53</t>
  </si>
  <si>
    <t>5rk1/R1p2qp1/2nppn1p/4p3/4P2P/2PPP1P1/3NQNK1/8 w - - 11 54</t>
  </si>
  <si>
    <t>Giuoco Piano, Bird's attack</t>
  </si>
  <si>
    <t>01:50:56</t>
  </si>
  <si>
    <t>2019.09.18</t>
  </si>
  <si>
    <t>4b2k/8/7P/1p6/1K3B2/P7/8/8 b - - 42 99</t>
  </si>
  <si>
    <t>Sicilian, Smith-Morra gambit</t>
  </si>
  <si>
    <t>7.15</t>
  </si>
  <si>
    <t>05:07:09</t>
  </si>
  <si>
    <t>3R2k1/4R3/4K3/8/P1P3P1/1PB5/8/8 b - - 6 74</t>
  </si>
  <si>
    <t>Sicilian, Labourdonnais-Loewenthal variation</t>
  </si>
  <si>
    <t>08:19:06</t>
  </si>
  <si>
    <t>1R3r2/r7/3K3k/3N4/8/8/8/8 w - - 0 94</t>
  </si>
  <si>
    <t>King's Indian, fianchetto, lesser Simagin (Spassky) variation</t>
  </si>
  <si>
    <t>11:34:01</t>
  </si>
  <si>
    <t>8/1B6/5k2/3P1p2/5K2/6P1/8/7b b - - 22 174</t>
  </si>
  <si>
    <t>QGD, 4.Nf3</t>
  </si>
  <si>
    <t>0.34</t>
  </si>
  <si>
    <t>15:02:14</t>
  </si>
  <si>
    <t>C70</t>
  </si>
  <si>
    <t>4r3/1k6/8/2K3P1/1PR5/8/8/8 b - - 0 93</t>
  </si>
  <si>
    <t>Ruy Lopez, Taimanov (chase/wing/accelerated counterthrust) variation</t>
  </si>
  <si>
    <t>18:13:18</t>
  </si>
  <si>
    <t>8/2b2n2/8/3k2p1/P6p/1P1NP2P/4KP2/8 w - - 10 54</t>
  </si>
  <si>
    <t>20:40:13</t>
  </si>
  <si>
    <t>8/3R4/p3r1p1/PpK2k1p/4p2P/1PP1R1P1/5r2/8 b - - 10 64</t>
  </si>
  <si>
    <t>French, Rubinstein variation</t>
  </si>
  <si>
    <t>23:39:19</t>
  </si>
  <si>
    <t>E33</t>
  </si>
  <si>
    <t>8/8/4bpp1/5k2/R7/6K1/8/8 b - - 0 75</t>
  </si>
  <si>
    <t>Nimzo-Indian, classical, Milner-Barry (Zurich) variation</t>
  </si>
  <si>
    <t>02:44:20</t>
  </si>
  <si>
    <t>2019.09.19</t>
  </si>
  <si>
    <t>8/8/8/Pk1KN3/4P3/8/8/4b3 b - - 0 196</t>
  </si>
  <si>
    <t>Sicilian, Najdorf</t>
  </si>
  <si>
    <t>06:16:50</t>
  </si>
  <si>
    <t>B43</t>
  </si>
  <si>
    <t>8/8/5k2/p7/P4K2/2b5/6B1/8 w - - 0 90</t>
  </si>
  <si>
    <t>Sicilian, Kan, 5.Nc3</t>
  </si>
  <si>
    <t>09:31:28</t>
  </si>
  <si>
    <t>8/r4qk1/6p1/1p2Q1P1/nPr1P2p/4p2P/6B1/5R1K b - - 8 62</t>
  </si>
  <si>
    <t>12:27:57</t>
  </si>
  <si>
    <t>6k1/p4p2/1p2p1p1/2b5/4Q1B1/1P2P1P1/P2q1PK1/8 w - - 16 36</t>
  </si>
  <si>
    <t>14:38:24</t>
  </si>
  <si>
    <t>3n4/2K5/p7/1k1N4/2p5/8/8/8 w - - 0 155</t>
  </si>
  <si>
    <t>King's Indian, Kazakh variation</t>
  </si>
  <si>
    <t>16.27</t>
  </si>
  <si>
    <t>148.42</t>
  </si>
  <si>
    <t>18:04:00</t>
  </si>
  <si>
    <t>8/5p1p/2r3k1/7R/8/1B6/P3K3/8 w - - 1 50</t>
  </si>
  <si>
    <t>27.57</t>
  </si>
  <si>
    <t>20:25:20</t>
  </si>
  <si>
    <t>D52</t>
  </si>
  <si>
    <t>8/8/3k1nB1/R4P1P/7r/8/6K1/8 w - - 3 66</t>
  </si>
  <si>
    <t>QGD, Cambridge Springs defence, Capablanca variation</t>
  </si>
  <si>
    <t>23:29:57</t>
  </si>
  <si>
    <t>8/1p6/1p1k2p1/3p2P1/1p1P2P1/1P3K2/P7/8 w - - 100 165</t>
  </si>
  <si>
    <t>St. George defence</t>
  </si>
  <si>
    <t>02:57:09</t>
  </si>
  <si>
    <t>2019.09.20</t>
  </si>
  <si>
    <t>8/7p/3k2pP/6P1/6K1/r7/3R4/8 b - - 9 80</t>
  </si>
  <si>
    <t>Sicilian, Nimzovich-Rossolimo attack (without ...d6)</t>
  </si>
  <si>
    <t>-24.22</t>
  </si>
  <si>
    <t>06:08:04</t>
  </si>
  <si>
    <t>1r6/p1b2k1q/2P1p3/1p6/3npPR1/4B3/P5KP/6N1 b - - 2 39</t>
  </si>
  <si>
    <t>08:06:56</t>
  </si>
  <si>
    <t>8/5Q2/4p2k/2p1P1p1/8/3b3P/5P1K/5q2 w - - 12 58</t>
  </si>
  <si>
    <t>Reti, King's Indian attack, Yugoslav variation</t>
  </si>
  <si>
    <t>White resigns</t>
  </si>
  <si>
    <t>-M11</t>
  </si>
  <si>
    <t>11:17:39</t>
  </si>
  <si>
    <t>8/7r/5P2/4K3/pp6/2k5/8/3q4 w - - 0 132</t>
  </si>
  <si>
    <t>14:39:25</t>
  </si>
  <si>
    <t>8/8/4k3/b6p/5N2/5P2/4K3/8 b - - 0 58</t>
  </si>
  <si>
    <t>17:12:38</t>
  </si>
  <si>
    <t>8/7Q/1kpp4/2p5/2P5/4K1P1/q7/8 w - - 10 52</t>
  </si>
  <si>
    <t>-19.05</t>
  </si>
  <si>
    <t>-90.28</t>
  </si>
  <si>
    <t>20:00:54</t>
  </si>
  <si>
    <t>6R1/8/8/K4pk1/3Bpnp1/5r2/8/8 b - - 9 180</t>
  </si>
  <si>
    <t>-0.08</t>
  </si>
  <si>
    <t>23:30:50</t>
  </si>
  <si>
    <t>8/1p1rRp2/3P1n2/p4Pp1/Pr2p3/2N2k2/1P4R1/6K1 w - - 12 53</t>
  </si>
  <si>
    <t>0.19</t>
  </si>
  <si>
    <t>02:13:19</t>
  </si>
  <si>
    <t>2019.09.21</t>
  </si>
  <si>
    <t>8/8/1p1k4/3p4/P4p2/1N3K2/8/8 b - - 100 158</t>
  </si>
  <si>
    <t>05:39:20</t>
  </si>
  <si>
    <t>8/8/Q3n3/p1Pp2k1/P2Pp1q1/4P3/2NKBrp1/6R1 b - - 10 48</t>
  </si>
  <si>
    <t>08:01:55</t>
  </si>
  <si>
    <t>8/8/1bN5/p7/2P1k3/8/4K3/8 b - - 0 57</t>
  </si>
  <si>
    <t>-M5</t>
  </si>
  <si>
    <t>10:47:56</t>
  </si>
  <si>
    <t>8/5p2/p6p/P1p1pBPP/2P1P3/5Pk1/3q4/6K1 w - - 1 120</t>
  </si>
  <si>
    <t>25.98</t>
  </si>
  <si>
    <t>13:59:50</t>
  </si>
  <si>
    <t>2R5/8/8/2Npk3/3N1p2/8/r4PK1/8 w - - 2 97</t>
  </si>
  <si>
    <t>-7.82</t>
  </si>
  <si>
    <t>17:15:21</t>
  </si>
  <si>
    <t>8/7k/7p/p7/4q3/1K1R4/8/8 w - - 0 87</t>
  </si>
  <si>
    <t>20:29:13</t>
  </si>
  <si>
    <t>1R1Q1bk1/5p1p/3p2p1/1p1Pp3/7P/1N4P1/4q3/7K b - - 20 58</t>
  </si>
  <si>
    <t>23:32:09</t>
  </si>
  <si>
    <t>8/8/8/2p5/2k5/2p2K2/4r3/2N5 w - - 0 108</t>
  </si>
  <si>
    <t>02:49:18</t>
  </si>
  <si>
    <t>2019.09.22</t>
  </si>
  <si>
    <t>8/6RK/2k5/8/5Prp/8/8/8 b - - 0 70</t>
  </si>
  <si>
    <t>05:35:58</t>
  </si>
  <si>
    <t>8/8/6R1/7p/7P/5k1P/1r5K/8 w - - 10 76</t>
  </si>
  <si>
    <t>08:45:13</t>
  </si>
  <si>
    <t>r3r3/6pk/p1Np3p/3Ppp1q/PP3n2/6R1/3Q1PPP/3R2K1 w - - 12 36</t>
  </si>
  <si>
    <t>10:36:40</t>
  </si>
  <si>
    <t>8/8/5p1p/2kPp1pP/1p2P1P1/5P2/2K5/8 b - - 33 86</t>
  </si>
  <si>
    <t>27.56</t>
  </si>
  <si>
    <t>13:49:46</t>
  </si>
  <si>
    <t>3k1r2/1Q1Q4/8/4B3/p6P/p7/P1P5/K7 b - - 0 48</t>
  </si>
  <si>
    <t>17.70</t>
  </si>
  <si>
    <t>148.89</t>
  </si>
  <si>
    <t>16:16:09</t>
  </si>
  <si>
    <t>5k2/8/7n/1PP5/3K4/3N2pP/8/8 w - - 0 108</t>
  </si>
  <si>
    <t>19:33:59</t>
  </si>
  <si>
    <t>3bq3/3k1p2/p2p2pQ/P1p1p2p/2P1P2P/3P2P1/3B1P1K/8 w - - 10 41</t>
  </si>
  <si>
    <t>22:12:28</t>
  </si>
  <si>
    <t>5rk1/1qbr4/3p3p/p1pPp1pP/PpP1PpP1/1P3P2/1K2QB2/3R3R b - - 100 91</t>
  </si>
  <si>
    <t>01:27:23</t>
  </si>
  <si>
    <t>2019.09.23</t>
  </si>
  <si>
    <t>8/6k1/3p2q1/3Pp3/8/6bK/6P1/8 w - - 0 84</t>
  </si>
  <si>
    <t>-18.97</t>
  </si>
  <si>
    <t>-148.90</t>
  </si>
  <si>
    <t>04:40:48</t>
  </si>
  <si>
    <t>1r3bk1/B2Q1pp1/8/K7/1P1R3p/8/4q3/8 b - - 1 73</t>
  </si>
  <si>
    <t>07:29:48</t>
  </si>
  <si>
    <t>6R1/p7/1r2KP1k/7P/8/8/8/8 w - - 57 95</t>
  </si>
  <si>
    <t>10:47:47</t>
  </si>
  <si>
    <t>1R6/5ppk/6np/8/4n3/r3N1BP/5PPK/8 w - - 10 39</t>
  </si>
  <si>
    <t>12:49:39</t>
  </si>
  <si>
    <t>1r4k1/K7/7p/3Pb2P/2P1R1P1/8/8/8 b - - 10 82</t>
  </si>
  <si>
    <t>16:01:48</t>
  </si>
  <si>
    <t>4q1k1/2Q5/4p3/3pPp1p/6p1/4P1PP/5PK1/8 w - - 10 47</t>
  </si>
  <si>
    <t>18:36:00</t>
  </si>
  <si>
    <t>8/8/6p1/1k2p1p1/2p1P3/2P2PP1/8/5K2 b - - 29 66</t>
  </si>
  <si>
    <t>-9.37</t>
  </si>
  <si>
    <t>-M2</t>
  </si>
  <si>
    <t>16:41:24</t>
  </si>
  <si>
    <t>2019.08.26</t>
  </si>
  <si>
    <t>D12</t>
  </si>
  <si>
    <t>8/4P1p1/p7/Pp3p2/1P3Pk1/5n2/5PK1/6q1 w - - 1 91</t>
  </si>
  <si>
    <t>QGD Slav, 4.e3 Bf5</t>
  </si>
  <si>
    <t>125.76</t>
  </si>
  <si>
    <t>28.73</t>
  </si>
  <si>
    <t>18:56:06</t>
  </si>
  <si>
    <t>7k/3r4/3P1PR1/B2P4/P2Pn3/8/2K5/8 w - - 1 99</t>
  </si>
  <si>
    <t>Queen's Indian, 4.Nc3</t>
  </si>
  <si>
    <t>21:11:03</t>
  </si>
  <si>
    <t>6k1/8/p2R4/1p1bqp2/1Q6/P2P4/3K4/8 b - - 21 83</t>
  </si>
  <si>
    <t>Sicilian, Najdorf, Byrne (English) attack</t>
  </si>
  <si>
    <t>10.56</t>
  </si>
  <si>
    <t>125.89</t>
  </si>
  <si>
    <t>23:23:54</t>
  </si>
  <si>
    <t>1Q6/2N5/P4K2/5b2/5Pk1/8/8/8 b - - 0 76</t>
  </si>
  <si>
    <t>-125.90</t>
  </si>
  <si>
    <t>-M4</t>
  </si>
  <si>
    <t>01:34:43</t>
  </si>
  <si>
    <t>2019.08.27</t>
  </si>
  <si>
    <t>4K3/2r5/1p1r4/8/kq6/8/8/8 w - - 0 90</t>
  </si>
  <si>
    <t>03:48:58</t>
  </si>
  <si>
    <t>3b2B1/p7/7p/1P3ppP/P4k2/5P2/5PK1/8 b - - 16 45</t>
  </si>
  <si>
    <t>Ruy Lopez, classical defence, Benelux variation</t>
  </si>
  <si>
    <t>-0.05</t>
  </si>
  <si>
    <t>05:44:04</t>
  </si>
  <si>
    <t>8/8/4n3/5k2/3pP3/4B3/6K1/8 b - - 0 109</t>
  </si>
  <si>
    <t>08:00:09</t>
  </si>
  <si>
    <t>R7/2pk4/3p1p2/2pPp2P/4P3/8/P1r4K/8 w - - 10 50</t>
  </si>
  <si>
    <t>09:50:17</t>
  </si>
  <si>
    <t>7k/5B1p/5P2/5q2/6Q1/pP5K/P1P3R1/8 b - - 6 101</t>
  </si>
  <si>
    <t>12:06:38</t>
  </si>
  <si>
    <t>8/6pk/7p/P4Q1P/1B4P1/6K1/1q6/2r5 b - - 8 67</t>
  </si>
  <si>
    <t>14:02:58</t>
  </si>
  <si>
    <t>8/1kp5/4p1Q1/1p1pP1R1/1PpP2K1/P7/8/7q b - - 10 74</t>
  </si>
  <si>
    <t>9.07</t>
  </si>
  <si>
    <t>37.88</t>
  </si>
  <si>
    <t>16:05:48</t>
  </si>
  <si>
    <t>2R5/5r2/3KB3/8/1kP5/8/8/8 w - - 0 91</t>
  </si>
  <si>
    <t>18:19:42</t>
  </si>
  <si>
    <t>1br3k1/1N2rp2/p1P1p1p1/7p/Q7/5q1P/1PR5/2R2B1K w - - 10 38</t>
  </si>
  <si>
    <t>QGD Slav, 3.Nf3</t>
  </si>
  <si>
    <t>19:49:57</t>
  </si>
  <si>
    <t>B92</t>
  </si>
  <si>
    <t>7R/8/8/4B2b/4p1k1/8/r4K2/8 w - - 10 59</t>
  </si>
  <si>
    <t>Sicilian, Najdorf, Opovcensky variation</t>
  </si>
  <si>
    <t>21:32:20</t>
  </si>
  <si>
    <t>B70</t>
  </si>
  <si>
    <t>6k1/6n1/5K2/8/3B4/8/6r1/1R6 w - - 0 93</t>
  </si>
  <si>
    <t>Sicilian, dragon variation</t>
  </si>
  <si>
    <t>23:46:37</t>
  </si>
  <si>
    <t>3r4/P4R2/7P/6pk/4p3/4B2q/5P2/1R4K1 b - - 14 58</t>
  </si>
  <si>
    <t>01:33:56</t>
  </si>
  <si>
    <t>2019.08.28</t>
  </si>
  <si>
    <t>8/1b6/4kB2/6P1/8/3K4/p7/8 w - - 0 99</t>
  </si>
  <si>
    <t>French, advance, Euwe variation</t>
  </si>
  <si>
    <t>03:41:17</t>
  </si>
  <si>
    <t>8/8/3R2k1/5p2/7P/6PK/2r5/8 b - - 10 62</t>
  </si>
  <si>
    <t>05:45:45</t>
  </si>
  <si>
    <t>8/8/4R3/5k2/4p3/8/1r3PK1/8 w - - 0 48</t>
  </si>
  <si>
    <t>23.87</t>
  </si>
  <si>
    <t>125.73</t>
  </si>
  <si>
    <t>07:47:07</t>
  </si>
  <si>
    <t>02:07:14</t>
  </si>
  <si>
    <t>4k3/R4p2/2qpp3/8/3Q1P2/3KN1P1/2P4r/8 w - - 15 60</t>
  </si>
  <si>
    <t>-0.54</t>
  </si>
  <si>
    <t>09:55:23</t>
  </si>
  <si>
    <t>3b1k2/8/4r3/8/1P2R3/5K2/8/8 b - - 0 81</t>
  </si>
  <si>
    <t>12:04:08</t>
  </si>
  <si>
    <t>8/8/3k4/3P4/4K1P1/1P6/P2b1r2/3R4 w - - 10 59</t>
  </si>
  <si>
    <t>13:53:33</t>
  </si>
  <si>
    <t>5k2/8/4BpPp/1p6/1P4P1/8/pr1pK3/3R4 b - - 10 89</t>
  </si>
  <si>
    <t>1.22</t>
  </si>
  <si>
    <t>16:06:01</t>
  </si>
  <si>
    <t>r1b2rk1/1p2pp1p/p2p1npQ/q1pP2N1/n1P1P3/2N2P2/PP4PP/R3KB1R w KQ - 3 13</t>
  </si>
  <si>
    <t>28.79</t>
  </si>
  <si>
    <t>246.00</t>
  </si>
  <si>
    <t>18:00:07</t>
  </si>
  <si>
    <t>2019.08.11</t>
  </si>
  <si>
    <t>E18</t>
  </si>
  <si>
    <t>8/8/7p/8/1PR4P/2K3k1/8/6r1 w - - 0 51</t>
  </si>
  <si>
    <t>Queen's Indian, old main line, 7.Nc3</t>
  </si>
  <si>
    <t>Fire v_NNb-n07-20-2019</t>
  </si>
  <si>
    <t>19:32:34</t>
  </si>
  <si>
    <t>E42</t>
  </si>
  <si>
    <t>2kr3r/p1n2p2/1p1ppN1p/b2P2p1/2Q1P3/P6q/1B2BP2/1R3KR1 w - - 9 32</t>
  </si>
  <si>
    <t>Nimzo-Indian, 4.e3 c5, 5.Ne2 (Rubinstein)</t>
  </si>
  <si>
    <t>20:17:49</t>
  </si>
  <si>
    <t>3r4/8/8/5Pk1/R7/8/5KP1/8 b - - 0 39</t>
  </si>
  <si>
    <t>King's Indian, orthodox variation</t>
  </si>
  <si>
    <t>-0.13</t>
  </si>
  <si>
    <t>21:23:03</t>
  </si>
  <si>
    <t>8/P7/8/8/r4R1p/3K3k/8/8 b - - 0 84</t>
  </si>
  <si>
    <t>Sicilian, Najdorf, 6...e6</t>
  </si>
  <si>
    <t>23:01:04</t>
  </si>
  <si>
    <t>E64</t>
  </si>
  <si>
    <t>8/7k/p2p1q1p/2pPrp2/1n3R1P/1P3BP1/5P1K/3Q4 b - - 20 58</t>
  </si>
  <si>
    <t>King's Indian, fianchetto, Yugoslav system</t>
  </si>
  <si>
    <t>-11.40</t>
  </si>
  <si>
    <t>-15.10</t>
  </si>
  <si>
    <t>00:23:20</t>
  </si>
  <si>
    <t>2019.08.12</t>
  </si>
  <si>
    <t>8/3b1k2/3q4/1p1P4/pP4p1/P1N3R1/4K1P1/8 w - - 0 50</t>
  </si>
  <si>
    <t>Jonny 8.1</t>
  </si>
  <si>
    <t>01:54:18</t>
  </si>
  <si>
    <t>r6r/3n1pk1/1pNp1np1/p2Pp3/1PP5/P4PP1/5KB1/R3R3 w - - 11 36</t>
  </si>
  <si>
    <t>03:02:24</t>
  </si>
  <si>
    <t>8/8/4k3/8/6Pp/5R2/7K/r7 w - - 0 68</t>
  </si>
  <si>
    <t>04:38:00</t>
  </si>
  <si>
    <t>6k1/8/6Q1/2P1r3/3P4/5P2/p4KP1/q7 b - - 8 63</t>
  </si>
  <si>
    <t>French, exchange variation</t>
  </si>
  <si>
    <t>1.31</t>
  </si>
  <si>
    <t>06:02:18</t>
  </si>
  <si>
    <t>4r3/8/p3k3/R7/8/5K2/5P2/8 w - - 0 48</t>
  </si>
  <si>
    <t>Ruy Lopez, closed, anti-Marshall 8.a4</t>
  </si>
  <si>
    <t>07:22:55</t>
  </si>
  <si>
    <t>8/2P5/b7/8/4p1k1/8/3K4/3N4 b - - 0 54</t>
  </si>
  <si>
    <t>French, Steinitz variation</t>
  </si>
  <si>
    <t>08:43:48</t>
  </si>
  <si>
    <t>8/5pk1/7p/2Q1pq2/1p2NP2/2b2PP1/6KP/8 b - - 9 53</t>
  </si>
  <si>
    <t>QGD semi-Slav, Meran variation</t>
  </si>
  <si>
    <t>1Q2r1k1/P4ppp/8/8/b2R4/7P/1K1pq3/R7 w - - 10 52</t>
  </si>
  <si>
    <t>QGA, classical, 6...a6</t>
  </si>
  <si>
    <t>11:26:32</t>
  </si>
  <si>
    <t>4R3/8/8/3prk2/1K6/2P5/8/8 w - - 0 118</t>
  </si>
  <si>
    <t>French, MacCutcheon, Lasker variation</t>
  </si>
  <si>
    <t>13:13:13</t>
  </si>
  <si>
    <t>8/p6p/1p4p1/r3k3/P4RPP/3K4/5P2/8 w - - 9 43</t>
  </si>
  <si>
    <t>Sicilian, Alapin's variation (2.c3)</t>
  </si>
  <si>
    <t>115.35</t>
  </si>
  <si>
    <t>14:24:00</t>
  </si>
  <si>
    <t>3rrk1R/2p2pp1/1b6/p1p1P1B1/Pq2N3/8/5PPP/4R1K1 b - - 0 32</t>
  </si>
  <si>
    <t>Scotch, Schmidt variation</t>
  </si>
  <si>
    <t>15:18:13</t>
  </si>
  <si>
    <t>r4rk1/ppp1ppbp/2n3p1/4Pb2/1n3P2/2N2N2/PPPB2PP/2KR1B1R w - - 15 16</t>
  </si>
  <si>
    <t>Pirc, Austrian attack, 6.e5</t>
  </si>
  <si>
    <t>15:34:14</t>
  </si>
  <si>
    <t>rnb2rk1/1pq1bppp/p2ppn2/8/3NP3/1BN2Q2/PPP2PPP/R1B2RK1 w - - 14 14</t>
  </si>
  <si>
    <t>125.75</t>
  </si>
  <si>
    <t>M74</t>
  </si>
  <si>
    <t>15:51:31</t>
  </si>
  <si>
    <t>2B5/b4K1p/6p1/7r/2P2k2/2Q5/8/8 w - - 3 69</t>
  </si>
  <si>
    <t>17:27:35</t>
  </si>
  <si>
    <t>5N2/8/2r5/4P3/PK1k4/8/8/8 w - - 0 86</t>
  </si>
  <si>
    <t>Sicilian, Grand Prix attack, Schofman variation</t>
  </si>
  <si>
    <t>-1.98</t>
  </si>
  <si>
    <t>19:11:06</t>
  </si>
  <si>
    <t>rb1R2k1/6p1/6Bp/1p6/8/P7/1P4PP/7K b - - 0 31</t>
  </si>
  <si>
    <t>19:55:47</t>
  </si>
  <si>
    <t>C84</t>
  </si>
  <si>
    <t>6b1/6Pk/7p/8/R2B4/3K2P1/p6P/4r3 b - - 10 53</t>
  </si>
  <si>
    <t>Ruy Lopez, closed, centre attack</t>
  </si>
  <si>
    <t>21:11:56</t>
  </si>
  <si>
    <t>B03</t>
  </si>
  <si>
    <t>8/p4kpp/4rb2/8/5R2/2B1K3/P5PP/8 w - - 10 36</t>
  </si>
  <si>
    <t>Alekhine's defence, four pawns attack, 7.Be3</t>
  </si>
  <si>
    <t>22:17:32</t>
  </si>
  <si>
    <t>B18</t>
  </si>
  <si>
    <t>8/8/2n5/2k4p/7P/1Q4P1/5PK1/q7 w - - 8 96</t>
  </si>
  <si>
    <t>Caro-Kann, classical, 6.h4</t>
  </si>
  <si>
    <t>23:58:59</t>
  </si>
  <si>
    <t>8/6b1/4k1r1/5R2/5K1P/8/8/8 w - - 0 75</t>
  </si>
  <si>
    <t>2.05</t>
  </si>
  <si>
    <t>2.77</t>
  </si>
  <si>
    <t>01:36:02</t>
  </si>
  <si>
    <t>2019.08.13</t>
  </si>
  <si>
    <t>C80</t>
  </si>
  <si>
    <t>8/2P5/3B4/1k1pNb2/1P5p/5P2/1b2K1P1/8 b - - 0 71</t>
  </si>
  <si>
    <t>Ruy Lopez, open (Tarrasch) defence</t>
  </si>
  <si>
    <t>03:47:45</t>
  </si>
  <si>
    <t>1r6/4q3/1Npp2k1/P1n2p1p/P1P1pP1P/4Q1P1/3R3K/8 w - - 94 91</t>
  </si>
  <si>
    <t>Sicilian, Anderssen variation</t>
  </si>
  <si>
    <t>0.30</t>
  </si>
  <si>
    <t>05:25:40</t>
  </si>
  <si>
    <t>8/8/8/1p3k2/5p2/P7/4KB2/8 b - - 0 61</t>
  </si>
  <si>
    <t>06:46:53</t>
  </si>
  <si>
    <t>8/8/2b3p1/1p1k2Pp/1P2p2P/4P3/1K2B3/8 b - - 97 124</t>
  </si>
  <si>
    <t>QGD Slav, exchange variation</t>
  </si>
  <si>
    <t>-11.81</t>
  </si>
  <si>
    <t>-31.05</t>
  </si>
  <si>
    <t>08:37:14</t>
  </si>
  <si>
    <t>4Qbk1/5p2/1K4p1/3Pp1Pp/1p1nB2P/1P3P2/8/3q4 b - - 3 56</t>
  </si>
  <si>
    <t>21.43</t>
  </si>
  <si>
    <t>125.63</t>
  </si>
  <si>
    <t>10:10:22</t>
  </si>
  <si>
    <t>3B4/6b1/1P6/3kp3/5p2/1P5P/5KP1/8 b - - 0 43</t>
  </si>
  <si>
    <t>11:41:08</t>
  </si>
  <si>
    <t>D19</t>
  </si>
  <si>
    <t>R4Q2/1p4pk/2p4p/7P/6P1/1r3P1K/8/7q w - - 10 51</t>
  </si>
  <si>
    <t>QGD Slav, Dutch variation</t>
  </si>
  <si>
    <t>12:45:25</t>
  </si>
  <si>
    <t>6k1/2R1p3/6pQ/2p4p/3p1p2/1PP5/3q1K2/R7 w - - 10 46</t>
  </si>
  <si>
    <t>Sicilian, Sozin, not Scheveningen</t>
  </si>
  <si>
    <t>23.31</t>
  </si>
  <si>
    <t>13:56:36</t>
  </si>
  <si>
    <t>B67</t>
  </si>
  <si>
    <t>Q2R4/6r1/3p4/2k5/2P5/7p/1P5P/1K4r1 w - - 1 51</t>
  </si>
  <si>
    <t>Sicilian, Richter-Rauzer, Rauzer attack, 7...a6 defence, 8...Bd7</t>
  </si>
  <si>
    <t>81.39</t>
  </si>
  <si>
    <t>25.20</t>
  </si>
  <si>
    <t>15:10:31</t>
  </si>
  <si>
    <t>2b5/2k5/4p2p/1P1p3P/P2P1P2/1N6/3K4/8 w - - 0 65</t>
  </si>
  <si>
    <t>French, Tarrasch, closed variation, main line</t>
  </si>
  <si>
    <t>20.11</t>
  </si>
  <si>
    <t>M78</t>
  </si>
  <si>
    <t>16:50:16</t>
  </si>
  <si>
    <t>2n2k2/5p2/5N1p/1K2P2P/6P1/8/8/8 b - - 0 93</t>
  </si>
  <si>
    <t>French, Tarrasch, closed variation</t>
  </si>
  <si>
    <t>18:35:23</t>
  </si>
  <si>
    <t>E77</t>
  </si>
  <si>
    <t>R7/8/1k6/p1pK3n/PbP5/1P6/8/8 b - - 10 110</t>
  </si>
  <si>
    <t>King's Indian, Four pawns attack</t>
  </si>
  <si>
    <t>20:21:15</t>
  </si>
  <si>
    <t>4R3/5k2/8/6p1/6P1/5PK1/r7/8 w - - 59 96</t>
  </si>
  <si>
    <t>22:04:26</t>
  </si>
  <si>
    <t>A96</t>
  </si>
  <si>
    <t>8/2k5/2p1p1K1/4P3/3PB3/1b6/8/8 w - - 49 79</t>
  </si>
  <si>
    <t>Dutch, classical variation</t>
  </si>
  <si>
    <t>-0.14</t>
  </si>
  <si>
    <t>23:36:11</t>
  </si>
  <si>
    <t>8/1p6/p1k5/4pppp/1PP5/P2K2P1/5PP1/8 w - - 13 39</t>
  </si>
  <si>
    <t>6.77</t>
  </si>
  <si>
    <t>00:45:58</t>
  </si>
  <si>
    <t>2019.08.14</t>
  </si>
  <si>
    <t>4k3/8/8/2K5/R6P/2P5/1r6/8 b - - 0 75</t>
  </si>
  <si>
    <t>Sicilian, Labourdonnais-Loewenthal (Kalashnikov) variation</t>
  </si>
  <si>
    <t>02:22:17</t>
  </si>
  <si>
    <t>E67</t>
  </si>
  <si>
    <t>8/8/7b/p3k3/P5K1/1B6/8/8 w - - 0 88</t>
  </si>
  <si>
    <t>King's Indian, fianchetto, classical variation</t>
  </si>
  <si>
    <t>6.88</t>
  </si>
  <si>
    <t>10.38</t>
  </si>
  <si>
    <t>04:03:25</t>
  </si>
  <si>
    <t>8/8/r5N1/1k3KP1/5P2/8/8/8 b - - 0 75</t>
  </si>
  <si>
    <t>05:43:06</t>
  </si>
  <si>
    <t>B13</t>
  </si>
  <si>
    <t>1r6/3k4/6p1/R2p1p2/1p3P1p/1P1K1P1P/P7/4B1b1 w - - 100 115</t>
  </si>
  <si>
    <t>Caro-Kann, Panov-Botvinnik attack</t>
  </si>
  <si>
    <t>07:56:18</t>
  </si>
  <si>
    <t>3b2r1/8/1p6/2pN1k2/P1P4p/1P3P1P/5B2/5K2 b - - 10 63</t>
  </si>
  <si>
    <t>Sicilian, Hungarian variation</t>
  </si>
  <si>
    <t>28.69</t>
  </si>
  <si>
    <t>54.26</t>
  </si>
  <si>
    <t>09:27:07</t>
  </si>
  <si>
    <t>8/1q6/6pk/7p/3Q4/8/3KR3/8 w - - 7 94</t>
  </si>
  <si>
    <t>-13.13</t>
  </si>
  <si>
    <t>-19.16</t>
  </si>
  <si>
    <t>11:12:28</t>
  </si>
  <si>
    <t>8/1k6/p1n1q2b/2p4P/2P2p2/P1BQ4/KP2p3/8 b - - 3 51</t>
  </si>
  <si>
    <t>298.60</t>
  </si>
  <si>
    <t>12:21:45</t>
  </si>
  <si>
    <t>A29</t>
  </si>
  <si>
    <t>8/8/8/7p/4PK1Q/6P1/2k5/5q2 w - - 5 116</t>
  </si>
  <si>
    <t>English, four knights, kingside fianchetto</t>
  </si>
  <si>
    <t>125.70</t>
  </si>
  <si>
    <t>32.05</t>
  </si>
  <si>
    <t>14:09:59</t>
  </si>
  <si>
    <t>7k/8/3p3P/5BP1/3b1K2/8/8/r6R w - - 1 53</t>
  </si>
  <si>
    <t>15:38:15</t>
  </si>
  <si>
    <t>B19</t>
  </si>
  <si>
    <t>3r2k1/p2q1p2/2p1p2R/1pP3pP/1P1r4/P4RP1/5PK1/1Q6 b - - 10 45</t>
  </si>
  <si>
    <t>Caro-Kann, classical, 7...Nd7</t>
  </si>
  <si>
    <t>16:58:14</t>
  </si>
  <si>
    <t>8/6k1/4p3/p7/8/5P2/4NK2/8 w - - 0 73</t>
  </si>
  <si>
    <t>18:25:28</t>
  </si>
  <si>
    <t>8/1r3p1k/3B1p2/2K1bP1P/4b1P1/2P1p3/R3B3/8 b - - 17 55</t>
  </si>
  <si>
    <t>Ruy Lopez, classical (Cordel) defence</t>
  </si>
  <si>
    <t>20.14</t>
  </si>
  <si>
    <t>16.55</t>
  </si>
  <si>
    <t>19:46:41</t>
  </si>
  <si>
    <t>5k2/p6B/1p1n3P/8/2p2PP1/8/P7/6K1 w - - 0 37</t>
  </si>
  <si>
    <t>20:56:52</t>
  </si>
  <si>
    <t>2kr4/1ppn1pp1/p3b2p/2B2n2/8/P1N5/1PP1BPPP/4R1K1 w - - 12 26</t>
  </si>
  <si>
    <t>French, Winawer, Alekhine gambit, Kan variation</t>
  </si>
  <si>
    <t>-M33</t>
  </si>
  <si>
    <t>-8.87</t>
  </si>
  <si>
    <t>21:41:14</t>
  </si>
  <si>
    <t>B62</t>
  </si>
  <si>
    <t>8/2r5/7P/5K2/7P/3k4/8/4b3 w - - 0 86</t>
  </si>
  <si>
    <t>Sicilian, Richter-Rauzer, Margate (Alekhine) variation</t>
  </si>
  <si>
    <t>0.32</t>
  </si>
  <si>
    <t>0.18</t>
  </si>
  <si>
    <t>23:24:23</t>
  </si>
  <si>
    <t>2r1r1k1/1p1qbpp1/pB1pbn1p/P3p3/4P3/2N2PP1/1PPQ3P/R2R1BK1 b - - 12 29</t>
  </si>
  <si>
    <t>00:20:20</t>
  </si>
  <si>
    <t>2019.08.15</t>
  </si>
  <si>
    <t>6k1/5p2/3K4/Q4p2/8/2P3P1/6qP/8 b - - 10 83</t>
  </si>
  <si>
    <t>11.16</t>
  </si>
  <si>
    <t>-999.99</t>
  </si>
  <si>
    <t>02:00:11</t>
  </si>
  <si>
    <t>A67</t>
  </si>
  <si>
    <t>8/8/R5Q1/6k1/5p1p/4B1pP/6P1/6K1 b - - 1 60</t>
  </si>
  <si>
    <t>Benoni, Taimanov variation</t>
  </si>
  <si>
    <t>51.50</t>
  </si>
  <si>
    <t>03:36:59</t>
  </si>
  <si>
    <t>1r6/1k4P1/5K2/1p6/8/8/8/1R6 w - - 0 159</t>
  </si>
  <si>
    <t>Pirc, classical system, 5.Be2</t>
  </si>
  <si>
    <t>-20.66</t>
  </si>
  <si>
    <t>-19.62</t>
  </si>
  <si>
    <t>05:32:58</t>
  </si>
  <si>
    <t>8/6r1/5p2/3p4/3P1rkp/6p1/2K3R1/6R1 b - - 0 71</t>
  </si>
  <si>
    <t>07:14:08</t>
  </si>
  <si>
    <t>E92</t>
  </si>
  <si>
    <t>5b2/8/7P/8/2p3k1/8/8/K1B5 b - - 0 62</t>
  </si>
  <si>
    <t>King's Indian, Petrosian system</t>
  </si>
  <si>
    <t>08:46:43</t>
  </si>
  <si>
    <t>5k2/1pp5/1n1pQ3/3Pp3/1PP4q/1r4N1/4B1K1/8 w - - 10 41</t>
  </si>
  <si>
    <t>09:38:13</t>
  </si>
  <si>
    <t>8/8/4p1b1/4B3/5P2/8/1K4k1/8 w - - 0 133</t>
  </si>
  <si>
    <t>QGD Slav, exchange variation, 6.Bf4 Bf5</t>
  </si>
  <si>
    <t>11:29:21</t>
  </si>
  <si>
    <t>8/8/p7/n3k2P/8/8/5KP1/8 w - - 0 58</t>
  </si>
  <si>
    <t>Ruy Lopez, exchange variation, Alapin gambit</t>
  </si>
  <si>
    <t>13:00:58</t>
  </si>
  <si>
    <t>8/1b2k3/3p2p1/pB1p1pP1/Pp1P1P2/1P2PN2/2K2n2/8 b - - 66 94</t>
  </si>
  <si>
    <t>14:39:45</t>
  </si>
  <si>
    <t>8/8/8/p6P/P2k4/2p5/2Kb4/5B2 b - - 10 71</t>
  </si>
  <si>
    <t>Four knights, symmetrical, Maroczy system</t>
  </si>
  <si>
    <t>16:13:27</t>
  </si>
  <si>
    <t>E24</t>
  </si>
  <si>
    <t>8/R7/6p1/2K3N1/8/3r1k1b/7P/8 b - - 10 43</t>
  </si>
  <si>
    <t>Nimzo-Indian, Saemisch, Botvinnik variation</t>
  </si>
  <si>
    <t>127.85</t>
  </si>
  <si>
    <t>17:24:30</t>
  </si>
  <si>
    <t>8/3p1R2/8/8/p7/4k3/1P6/K7 b - - 0 49</t>
  </si>
  <si>
    <t>Scotch, Mieses variation</t>
  </si>
  <si>
    <t>18:28:08</t>
  </si>
  <si>
    <t>5r2/6k1/b2p1qP1/2pPn1p1/2N1P2r/1P3P1P/1Q2B1KR/5R2 b - - 10 42</t>
  </si>
  <si>
    <t>Robatsch defence, Geller's system</t>
  </si>
  <si>
    <t>19:42:31</t>
  </si>
  <si>
    <t>8/5r2/5k2/8/6R1/7p/7P/6K1 b - - 0 69</t>
  </si>
  <si>
    <t>Ruy Lopez, open, Bernstein variation</t>
  </si>
  <si>
    <t>21:17:47</t>
  </si>
  <si>
    <t>b7/4kp1p/p3p3/6Pp/2P4P/PNR3K1/5P2/7r b - - 10 42</t>
  </si>
  <si>
    <t>Nimzo-Indian, classical variation</t>
  </si>
  <si>
    <t>22:38:46</t>
  </si>
  <si>
    <t>E66</t>
  </si>
  <si>
    <t>8/8/3p4/3Pk3/4P1R1/7r/1R4K1/7r w - - 10 52</t>
  </si>
  <si>
    <t>King's Indian, fianchetto, Yugoslav Panno</t>
  </si>
  <si>
    <t>-M24</t>
  </si>
  <si>
    <t>-10.90</t>
  </si>
  <si>
    <t>23:57:30</t>
  </si>
  <si>
    <t>C89</t>
  </si>
  <si>
    <t>8/3b4/3k4/8/1K6/1P5p/8/6r1 w - - 0 91</t>
  </si>
  <si>
    <t>Ruy Lopez, Marshall counter-attack, 11...c6</t>
  </si>
  <si>
    <t>01:40:59</t>
  </si>
  <si>
    <t>2019.08.16</t>
  </si>
  <si>
    <t>5r2/3P2k1/8/4p2K/8/8/5R2/8 b - - 0 162</t>
  </si>
  <si>
    <t>King's Indian, fianchetto, Larsen system</t>
  </si>
  <si>
    <t>03:37:06</t>
  </si>
  <si>
    <t>8/1p3pk1/4b3/P2PP3/1N2n3/5pr1/2RR4/6K1 w - - 8 45</t>
  </si>
  <si>
    <t>French, advance, Paulsen attack</t>
  </si>
  <si>
    <t>04:59:56</t>
  </si>
  <si>
    <t>E53</t>
  </si>
  <si>
    <t>8/6k1/R5p1/5p2/4nP1P/4PK2/7r/4B3 b - - 33 68</t>
  </si>
  <si>
    <t>Nimzo-Indian, 4.e3, main line with ...c5</t>
  </si>
  <si>
    <t>-20.38</t>
  </si>
  <si>
    <t>-22.12</t>
  </si>
  <si>
    <t>06:34:34</t>
  </si>
  <si>
    <t>5k2/2p2pp1/4P2p/8/p1p5/2P4P/1q1rR1P1/4RK2 w - - 0 49</t>
  </si>
  <si>
    <t>07:54:10</t>
  </si>
  <si>
    <t>E65</t>
  </si>
  <si>
    <t>2R5/5k2/4r3/5p2/5P2/6P1/3K4/8 w - - 10 73</t>
  </si>
  <si>
    <t>King's Indian, fianchetto, Yugoslav, 7.O-O</t>
  </si>
  <si>
    <t>125.78</t>
  </si>
  <si>
    <t>M24</t>
  </si>
  <si>
    <t>09:20:51</t>
  </si>
  <si>
    <t>8/3b4/5k2/ppR2p2/5K2/P7/1P6/8 w - - 9 61</t>
  </si>
  <si>
    <t>Sicilian, closed, 6.f4</t>
  </si>
  <si>
    <t>10:52:34</t>
  </si>
  <si>
    <t>8/8/8/r4pk1/PR4p1/3r2P1/R4KP1/8 b - - 10 70</t>
  </si>
  <si>
    <t>12:30:47</t>
  </si>
  <si>
    <t>7r/1p4r1/p1pBq1k1/P1P1Pp2/3R2p1/1P2Q1P1/1K3P2/8 w - - 10 51</t>
  </si>
  <si>
    <t>13:53:31</t>
  </si>
  <si>
    <t>8/R7/7p/5pk1/p3r1p1/P2K2P1/1P5P/8 b - - 10 37</t>
  </si>
  <si>
    <t>Caro-Kann, Panov-Botvinnik attack, 5...g6</t>
  </si>
  <si>
    <t>14:50:49</t>
  </si>
  <si>
    <t>8/2p5/1p1k4/pP2n3/3KB3/1PP5/8/8 b - - 10 124</t>
  </si>
  <si>
    <t>16:37:36</t>
  </si>
  <si>
    <t>8/5p2/4k2p/4r3/1K4P1/7P/8/5R2 b - - 10 61</t>
  </si>
  <si>
    <t>17:58:06</t>
  </si>
  <si>
    <t>2b1r3/1N3k1Q/q6p/4p1p1/3n4/8/6BP/7K b - - 9 51</t>
  </si>
  <si>
    <t>19:08:15</t>
  </si>
  <si>
    <t>1r4k1/6p1/3q2b1/3P2p1/1p1QP3/nRp5/6BP/5R1K w - - 8 39</t>
  </si>
  <si>
    <t>English, symmetrical, Benoni formation</t>
  </si>
  <si>
    <t>20:28:26</t>
  </si>
  <si>
    <t>3N2k1/8/2R3p1/1P3n1p/7P/1r6/7K/8 b - - 10 61</t>
  </si>
  <si>
    <t>10.15</t>
  </si>
  <si>
    <t>M5</t>
  </si>
  <si>
    <t>21:55:06</t>
  </si>
  <si>
    <t>8/8/2N1Q3/2pP2k1/P7/1P4K1/8/8 b - - 4 69</t>
  </si>
  <si>
    <t>-246.00</t>
  </si>
  <si>
    <t>-51.19</t>
  </si>
  <si>
    <t>23:34:31</t>
  </si>
  <si>
    <t>8/1p6/p2p4/3P2k1/8/5K2/8/8 b - - 0 92</t>
  </si>
  <si>
    <t>M27</t>
  </si>
  <si>
    <t>6.46</t>
  </si>
  <si>
    <t>01:19:05</t>
  </si>
  <si>
    <t>2019.08.17</t>
  </si>
  <si>
    <t>5Q2/7k/7q/8/P7/6PK/8/8 w - - 0 66</t>
  </si>
  <si>
    <t>02:56:02</t>
  </si>
  <si>
    <t>8/8/8/8/1k4P1/5NK1/r5P1/8 w - - 0 58</t>
  </si>
  <si>
    <t>QGD, Tarrasch, von Hennig-Schara gambit</t>
  </si>
  <si>
    <t>0.64</t>
  </si>
  <si>
    <t>04:22:49</t>
  </si>
  <si>
    <t>r7/ppr1pk2/3p1b1p/P5p1/2P1P3/1R1KB3/1P3P1P/7R b - - 3 21</t>
  </si>
  <si>
    <t>-38.37</t>
  </si>
  <si>
    <t>-15.50</t>
  </si>
  <si>
    <t>05:11:32</t>
  </si>
  <si>
    <t>8/8/5kb1/p3bp2/Pp1p4/1P6/2P5/2K3R1 w - - 2 61</t>
  </si>
  <si>
    <t>White's connection stalls</t>
  </si>
  <si>
    <t>999.99</t>
  </si>
  <si>
    <t>1.76</t>
  </si>
  <si>
    <t>06:40:58</t>
  </si>
  <si>
    <t>4Q3/p5kp/8/3p4/5P2/6P1/q4PK1/8 w - - 8 53</t>
  </si>
  <si>
    <t>QGD, 6.Nf3</t>
  </si>
  <si>
    <t>-77.54</t>
  </si>
  <si>
    <t>-250.00</t>
  </si>
  <si>
    <t>14:32:31</t>
  </si>
  <si>
    <t>8/8/3N4/1p6/1p1k2P1/1K6/1P6/6r1 b - - 1 60</t>
  </si>
  <si>
    <t>Nimzo-Indian, Romanishin-Kasparov (Steiner) system</t>
  </si>
  <si>
    <t>16:01:49</t>
  </si>
  <si>
    <t>2R5/1R6/8/p3k3/1b3r2/8/5K2/8 w - - 10 57</t>
  </si>
  <si>
    <t>17:25:15</t>
  </si>
  <si>
    <t>1r6/1r2pk2/p2p1p1p/p4PpP/P1P1PqP1/1PR4K/4R3/3Q4 b - - 76 78</t>
  </si>
  <si>
    <t>18:55:26</t>
  </si>
  <si>
    <t>1k6/R7/2p5/2Pb1B2/8/6K1/3r4/8 w - - 10 63</t>
  </si>
  <si>
    <t>20:26:29</t>
  </si>
  <si>
    <t>8/5p2/1R2b2p/6k1/8/4N3/3nK3/8 b - - 10 53</t>
  </si>
  <si>
    <t>21:45:41</t>
  </si>
  <si>
    <t>3R4/1p3p1k/4r1pp/1Q2p3/p7/P1P3PP/1P3q1K/2R5 w - - 8 49</t>
  </si>
  <si>
    <t>Giuoco Pianissimo, Italian four knights variation</t>
  </si>
  <si>
    <t>4.90</t>
  </si>
  <si>
    <t>23:07:46</t>
  </si>
  <si>
    <t>8/4n1P1/8/5k2/8/7p/2R5/6K1 b - - 0 80</t>
  </si>
  <si>
    <t>00:45:34</t>
  </si>
  <si>
    <t>2019.08.18</t>
  </si>
  <si>
    <t>5k2/8/4P1p1/5p1p/1b3P1P/1B3KP1/8/8 w - - 29 63</t>
  </si>
  <si>
    <t>9.35</t>
  </si>
  <si>
    <t>32.32</t>
  </si>
  <si>
    <t>02:05:37</t>
  </si>
  <si>
    <t>E26</t>
  </si>
  <si>
    <t>8/8/5R2/2k1p3/2p4P/7K/8/8 w - - 0 59</t>
  </si>
  <si>
    <t>Nimzo-Indian, Saemisch variation</t>
  </si>
  <si>
    <t>7.25</t>
  </si>
  <si>
    <t>M32</t>
  </si>
  <si>
    <t>03:41:46</t>
  </si>
  <si>
    <t>8/1PK5/8/2n2k2/8/2N5/P7/8 w - - 0 78</t>
  </si>
  <si>
    <t>French, King's Indian attack</t>
  </si>
  <si>
    <t>988.96</t>
  </si>
  <si>
    <t>05:23:43</t>
  </si>
  <si>
    <t>B81</t>
  </si>
  <si>
    <t>1R6/6R1/1P2rp2/5k2/1P2p1p1/8/8/1K6 w - - 0 68</t>
  </si>
  <si>
    <t>Sicilian, Scheveningen, Keres attack</t>
  </si>
  <si>
    <t>06:59:03</t>
  </si>
  <si>
    <t>7Q/1p1B4/1P3K1k/5b2/8/8/8/8 b - - 6 100</t>
  </si>
  <si>
    <t>Dutch, Leningrad, main variation with c6</t>
  </si>
  <si>
    <t>-98.02</t>
  </si>
  <si>
    <t>-9.70</t>
  </si>
  <si>
    <t>08:45:27</t>
  </si>
  <si>
    <t>8/2K5/2P5/q7/8/6p1/4b1k1/8 w - - 0 88</t>
  </si>
  <si>
    <t>French, Burn variation</t>
  </si>
  <si>
    <t>M89</t>
  </si>
  <si>
    <t>M44</t>
  </si>
  <si>
    <t>10:27:12</t>
  </si>
  <si>
    <t>3k1r2/7p/2PKR1pP/p7/P4P2/8/8/8 w - - 1 56</t>
  </si>
  <si>
    <t>12:00:04</t>
  </si>
  <si>
    <t>D09</t>
  </si>
  <si>
    <t>8/3bk3/3q1p2/Q2B4/8/p5P1/5P2/5K2 w - - 16 58</t>
  </si>
  <si>
    <t>QGD, Albin counter-gambit, 5.g3</t>
  </si>
  <si>
    <t>13:28:14</t>
  </si>
  <si>
    <t>8/8/4k3/6K1/7p/5P1P/6P1/4b3 w - - 13 92</t>
  </si>
  <si>
    <t>-16.60</t>
  </si>
  <si>
    <t>-12.92</t>
  </si>
  <si>
    <t>15:12:00</t>
  </si>
  <si>
    <t>8/8/B7/8/p2KPk2/P3N1p1/2P2p2/7r b - - 13 156</t>
  </si>
  <si>
    <t>30.46</t>
  </si>
  <si>
    <t>17:07:44</t>
  </si>
  <si>
    <t>8/2Qb3k/P2P4/1q3p1p/7P/K7/2B5/8 w - - 39 185</t>
  </si>
  <si>
    <t>19:05:50</t>
  </si>
  <si>
    <t>8/8/pk6/4K3/8/1P5b/2P5/8 w - - 0 58</t>
  </si>
  <si>
    <t>25.24</t>
  </si>
  <si>
    <t>M28</t>
  </si>
  <si>
    <t>20:26:21</t>
  </si>
  <si>
    <t>2R5/pp1bP3/5K2/3R2p1/6kp/8/1r6/8 b - - 5 53</t>
  </si>
  <si>
    <t>-6.21</t>
  </si>
  <si>
    <t>-61.92</t>
  </si>
  <si>
    <t>21:58:34</t>
  </si>
  <si>
    <t>D44</t>
  </si>
  <si>
    <t>8/8/8/8/2k3PP/8/1R2K3/7r b - - 0 54</t>
  </si>
  <si>
    <t>QGD semi-Slav, anti-Meran gambit</t>
  </si>
  <si>
    <t>23:28:10</t>
  </si>
  <si>
    <t>01:08:59</t>
  </si>
  <si>
    <t>1r2r3/1b2bQpk/p2q4/1p2N1B1/2pP1P2/P1n4P/R5P1/4R1K1 w - - 8 34</t>
  </si>
  <si>
    <t>00:38:12</t>
  </si>
  <si>
    <t>2019.08.19</t>
  </si>
  <si>
    <t>8/8/4p3/3k1npp/R7/5P2/2P1K3/8 b - - 17 56</t>
  </si>
  <si>
    <t>Sicilian, dragon, Yugoslav attack, Rauser variation</t>
  </si>
  <si>
    <t>11.22</t>
  </si>
  <si>
    <t>01:59:05</t>
  </si>
  <si>
    <t>8/k7/3KB3/4PbP1/8/8/8/8 b - - 0 77</t>
  </si>
  <si>
    <t>110.80</t>
  </si>
  <si>
    <t>03:38:34</t>
  </si>
  <si>
    <t>5k1R/2P5/4R1K1/6P1/2r5/7p/8/8 b - - 3 86</t>
  </si>
  <si>
    <t>05:15:15</t>
  </si>
  <si>
    <t>8/2bP4/4Nk2/7p/8/8/6K1/8 b - - 0 68</t>
  </si>
  <si>
    <t>-19.03</t>
  </si>
  <si>
    <t>-M9</t>
  </si>
  <si>
    <t>06:54:00</t>
  </si>
  <si>
    <t>8/6p1/2Pp1k1p/1p2pP1P/3pP3/3Kb3/2Q5/4q3 b - - 0 238</t>
  </si>
  <si>
    <t>09:03:11</t>
  </si>
  <si>
    <t>8/8/R2bp3/3p1kp1/2pP4/p1P2P2/2K5/8 b - - 10 85</t>
  </si>
  <si>
    <t>10:37:49</t>
  </si>
  <si>
    <t>8/k3q1bQ/1pp1Pr2/p1pr2pR/P7/1P1B2P1/6K1/4R3 w - - 17 115</t>
  </si>
  <si>
    <t>12:26:17</t>
  </si>
  <si>
    <t>8/8/2P5/p3K3/n7/6k1/7R/8 b - - 0 75</t>
  </si>
  <si>
    <t>Sicilian, Najdorf, Poisoned pawn variation</t>
  </si>
  <si>
    <t>-0.35</t>
  </si>
  <si>
    <t>13:57:06</t>
  </si>
  <si>
    <t>8/8/6b1/4r3/2R2p2/8/6k1/2K5 w - - 0 66</t>
  </si>
  <si>
    <t>0.85</t>
  </si>
  <si>
    <t>15:27:50</t>
  </si>
  <si>
    <t>8/8/5pk1/7p/7P/1r3PP1/2R3K1/8 w - - 48 75</t>
  </si>
  <si>
    <t>Sicilian, Pelikan, Chelyabinsk variation</t>
  </si>
  <si>
    <t>6.06</t>
  </si>
  <si>
    <t>17:07:29</t>
  </si>
  <si>
    <t>R7/P5k1/8/8/r5P1/2K5/8/8 b - - 0 63</t>
  </si>
  <si>
    <t>18:40:31</t>
  </si>
  <si>
    <t>8/5p2/6p1/n1kp2P1/Pp1N1P1p/1P1K3P/8/8 w - - 10 53</t>
  </si>
  <si>
    <t>19:56:16</t>
  </si>
  <si>
    <t>7R/3k1p2/6p1/4P2p/4PP2/3K4/8/4r3 w - - 9 68</t>
  </si>
  <si>
    <t>-M28</t>
  </si>
  <si>
    <t>23:31:42</t>
  </si>
  <si>
    <t>6k1/7p/3p4/3P4/1PB2QPq/p1P4r/6KR/4r3 b - - 7 86</t>
  </si>
  <si>
    <t>38.93</t>
  </si>
  <si>
    <t>14.42</t>
  </si>
  <si>
    <t>01:14:00</t>
  </si>
  <si>
    <t>2019.08.20</t>
  </si>
  <si>
    <t>8/8/3K3k/N6P/P2R4/1Prp4/8/8 w - - 3 89</t>
  </si>
  <si>
    <t>02:48:30</t>
  </si>
  <si>
    <t>8/8/8/8/k2bp1N1/6P1/4K3/8 b - - 0 75</t>
  </si>
  <si>
    <t>QGD semi-Slav, Meran, Wade variation</t>
  </si>
  <si>
    <t>04:25:49</t>
  </si>
  <si>
    <t>8/3b4/6p1/3k2P1/5KP1/2B5/8/8 b - - 72 83</t>
  </si>
  <si>
    <t>06:08:59</t>
  </si>
  <si>
    <t>8/8/k7/8/1PR5/4rp2/8/4K3 w - - 0 64</t>
  </si>
  <si>
    <t>987.62</t>
  </si>
  <si>
    <t>07:54:11</t>
  </si>
  <si>
    <t>8/6k1/2R4p/5p2/7P/1B4K1/P7/1r6 w - - 1 64</t>
  </si>
  <si>
    <t>09:27:01</t>
  </si>
  <si>
    <t>2Q5/5ppk/2p4p/p2p4/8/6BP/P1P2PPK/2n1q3 w - - 9 30</t>
  </si>
  <si>
    <t>20.16</t>
  </si>
  <si>
    <t>10:22:30</t>
  </si>
  <si>
    <t>4rk2/8/1p4Q1/2p5/2Pp4/8/PP4P1/2K5 w - - 3 43</t>
  </si>
  <si>
    <t>11:14:01</t>
  </si>
  <si>
    <t>5rk1/5p2/R3p3/6Q1/2P5/6PK/1P3q1P/6r1 b - - 8 46</t>
  </si>
  <si>
    <t>-M44</t>
  </si>
  <si>
    <t>-125.79</t>
  </si>
  <si>
    <t>12:34:35</t>
  </si>
  <si>
    <t>8/6k1/6p1/p6p/P4R2/6r1/6r1/1K1N4 w - - 2 54</t>
  </si>
  <si>
    <t>13:58:23</t>
  </si>
  <si>
    <t>8/8/6p1/p1R1n1K1/P1n5/3k3P/8/8 w - - 10 55</t>
  </si>
  <si>
    <t>15:32:39</t>
  </si>
  <si>
    <t>8/8/6pk/8/4pK1P/8/6P1/8 w - - 0 74</t>
  </si>
  <si>
    <t>-M34</t>
  </si>
  <si>
    <t>-M41</t>
  </si>
  <si>
    <t>17:12:09</t>
  </si>
  <si>
    <t>8/R3b3/8/2p1Pp1k/2P2P1p/7N/p2K4/1r6 b - - 0 62</t>
  </si>
  <si>
    <t>M47</t>
  </si>
  <si>
    <t>18:34:00</t>
  </si>
  <si>
    <t>6r1/2p4k/4p1np/p2p3Q/P7/2P5/6R1/7K w - - 0 58</t>
  </si>
  <si>
    <t>20:07:39</t>
  </si>
  <si>
    <t>r7/P7/1K2p3/5k2/8/8/7R/8 b - - 0 49</t>
  </si>
  <si>
    <t>Caro-Kann, classical, Spassky variation</t>
  </si>
  <si>
    <t>21.14</t>
  </si>
  <si>
    <t>20.53</t>
  </si>
  <si>
    <t>21:24:47</t>
  </si>
  <si>
    <t>5R2/4r2p/P4Np1/6k1/8/r4PK1/6P1/3R4 b - - 6 49</t>
  </si>
  <si>
    <t>22:46:24</t>
  </si>
  <si>
    <t>2r1r1k1/6pp/p1p2bn1/B4p2/2P5/1PN2P1P/P4P2/3RR1K1 b - - 0 23</t>
  </si>
  <si>
    <t>M40</t>
  </si>
  <si>
    <t>00:16:03</t>
  </si>
  <si>
    <t>2019.08.21</t>
  </si>
  <si>
    <t>8/2P3kP/1K6/4p3/1P6/7P/2r2p2/5R2 w - - 1 57</t>
  </si>
  <si>
    <t>-233.94</t>
  </si>
  <si>
    <t>-11.42</t>
  </si>
  <si>
    <t>01:48:35</t>
  </si>
  <si>
    <t>8/1n6/8/3P2b1/8/7r/K7/4k3 w - - 0 68</t>
  </si>
  <si>
    <t>03:24:43</t>
  </si>
  <si>
    <t>8/3B4/3n1p2/p1kPp1p1/Pp2P2p/1P1K3P/6P1/8 w - - 39 80</t>
  </si>
  <si>
    <t>2.46</t>
  </si>
  <si>
    <t>05:07:00</t>
  </si>
  <si>
    <t>4r1k1/5b2/8/6K1/6QP/8/8/8 b - - 0 58</t>
  </si>
  <si>
    <t>06:36:08</t>
  </si>
  <si>
    <t>2r1r1k1/1pqnppbp/p2pb1p1/4n1B1/3NP3/P1N4P/1PPQBPP1/3RR1K1 w - - 11 20</t>
  </si>
  <si>
    <t>298.52</t>
  </si>
  <si>
    <t>18.92</t>
  </si>
  <si>
    <t>07:13:09</t>
  </si>
  <si>
    <t>8/1p5P/p1p1k3/P2pP1R1/1P1r2K1/8/8/8 w - - 0 96</t>
  </si>
  <si>
    <t>08:55:54</t>
  </si>
  <si>
    <t>8/6k1/3N2p1/p2B1p1p/2P4P/p7/1P2R1K1/2r2r2 w - - 8 67</t>
  </si>
  <si>
    <t>-12.02</t>
  </si>
  <si>
    <t>-125.75</t>
  </si>
  <si>
    <t>10:24:58</t>
  </si>
  <si>
    <t>8/8/B7/p4p2/Pp6/1P1kp3/2r2bRP/5K2 b - - 15 59</t>
  </si>
  <si>
    <t>Sicilian, Richter-Rauzer, Keres variation</t>
  </si>
  <si>
    <t>11:42:31</t>
  </si>
  <si>
    <t>R1b5/1p3k2/6p1/3p4/3P2PP/1nr2PK1/8/3R4 b - - 10 49</t>
  </si>
  <si>
    <t>13:08:43</t>
  </si>
  <si>
    <t>2r3k1/2P3p1/4p1Qp/1p2B3/3P4/5P2/4K1P1/2q5 b - - 10 66</t>
  </si>
  <si>
    <t>M10</t>
  </si>
  <si>
    <t>14:45:26</t>
  </si>
  <si>
    <t>E79</t>
  </si>
  <si>
    <t>1Q6/7p/P6P/6k1/4K3/8/8/8 w - - 0 97</t>
  </si>
  <si>
    <t>King's Indian, Four pawns attack, main line</t>
  </si>
  <si>
    <t>16:30:01</t>
  </si>
  <si>
    <t>8/8/4k3/p4p1P/P6Q/6P1/7K/5q2 b - - 10 52</t>
  </si>
  <si>
    <t>318.62</t>
  </si>
  <si>
    <t>1.59</t>
  </si>
  <si>
    <t>17:49:18</t>
  </si>
  <si>
    <t>1kn5/7R/b7/2K1P3/8/8/8/8 w - - 0 71</t>
  </si>
  <si>
    <t>19:29:47</t>
  </si>
  <si>
    <t>3rk3/p4p2/1bp1p3/1P4Q1/8/2PR3P/5PK1/1q6 w - - 8 37</t>
  </si>
  <si>
    <t>22.14</t>
  </si>
  <si>
    <t>20:36:55</t>
  </si>
  <si>
    <t>3r4/3P4/2q1PkP1/3R4/6P1/4N3/5PK1/1B6 w - - 5 59</t>
  </si>
  <si>
    <t>1.98</t>
  </si>
  <si>
    <t>22:10:01</t>
  </si>
  <si>
    <t>8/8/8/2p5/2N4b/3K3k/P7/8 w - - 0 61</t>
  </si>
  <si>
    <t>-M18</t>
  </si>
  <si>
    <t>-9.66</t>
  </si>
  <si>
    <t>23:36:52</t>
  </si>
  <si>
    <t>8/8/7r/8/pK3p2/8/6k1/7R b - - 0 75</t>
  </si>
  <si>
    <t>01:17:48</t>
  </si>
  <si>
    <t>2019.08.22</t>
  </si>
  <si>
    <t>3rkb2/pq3pp1/2p1p2r/6Q1/3P4/2N3Pp/PP1R1P1P/4R1K1 b - - 11 25</t>
  </si>
  <si>
    <t>8/1Pk4p/8/4N2p/5K2/8/8/8 w - - 0 67</t>
  </si>
  <si>
    <t>03:30:29</t>
  </si>
  <si>
    <t>3R4/5k2/6p1/2b5/p5KB/5PP1/8/r7 w - - 10 46</t>
  </si>
  <si>
    <t>Benoni, classical with e4 and Nf3</t>
  </si>
  <si>
    <t>25.23</t>
  </si>
  <si>
    <t>04:52:36</t>
  </si>
  <si>
    <t>3r1r2/3k3P/p3p3/1p2BpQP/8/8/PPP5/2K5 w - - 1 32</t>
  </si>
  <si>
    <t>05:34:04</t>
  </si>
  <si>
    <t>8/6p1/p2b1p1p/1pp4P/4PkP1/1P2NP2/P3K3/8 b - - 10 55</t>
  </si>
  <si>
    <t>06:54:31</t>
  </si>
  <si>
    <t>8/8/8/5k2/5B2/1K1bP3/8/4b3 w - - 0 106</t>
  </si>
  <si>
    <t>08:38:07</t>
  </si>
  <si>
    <t>8/6R1/6P1/1pp3r1/p1k5/P7/KP6/8 w - - 10 58</t>
  </si>
  <si>
    <t>-38.53</t>
  </si>
  <si>
    <t>-74.19</t>
  </si>
  <si>
    <t>10:04:28</t>
  </si>
  <si>
    <t>8/8/6p1/6P1/4kP1p/2r5/4K3/5N2 b - - 3 70</t>
  </si>
  <si>
    <t>11:33:12</t>
  </si>
  <si>
    <t>8/Q7/2k2K2/3rp3/p4p2/PbB2P2/1P2r3/8 b - - 45 92</t>
  </si>
  <si>
    <t>-M78</t>
  </si>
  <si>
    <t>13:13:56</t>
  </si>
  <si>
    <t>D86</t>
  </si>
  <si>
    <t>8/3P4/1pk2N2/2p1PP2/8/7K/q7/8 b - - 0 88</t>
  </si>
  <si>
    <t>Gruenfeld, exchange, classical variation</t>
  </si>
  <si>
    <t>14:56:12</t>
  </si>
  <si>
    <t>q7/1r3k1p/1P4pP/1K3p2/1B3P2/2Q5/8/8 b - - 46 93</t>
  </si>
  <si>
    <t>10.51</t>
  </si>
  <si>
    <t>M29</t>
  </si>
  <si>
    <t>16:34:32</t>
  </si>
  <si>
    <t>8/8/KP6/2P5/1P6/3kb3/8/8 w - - 0 76</t>
  </si>
  <si>
    <t>18:15:14</t>
  </si>
  <si>
    <t>8/PK1R2pk/5p2/7p/8/8/8/1r6 w - - 10 65</t>
  </si>
  <si>
    <t>0.17</t>
  </si>
  <si>
    <t>19:45:29</t>
  </si>
  <si>
    <t>2R5/6pk/p3q1rp/8/8/6P1/2Q2PPK/8 b - - 43 62</t>
  </si>
  <si>
    <t>21:14:53</t>
  </si>
  <si>
    <t>7Q/8/3p1p2/3Pk3/4P2Q/8/2p2K2/3q4 b - - 10 90</t>
  </si>
  <si>
    <t>22:57:46</t>
  </si>
  <si>
    <t>8/8/8/3k4/7p/4pP1P/8/3K4 w - - 0 225</t>
  </si>
  <si>
    <t>01:04:44</t>
  </si>
  <si>
    <t>2019.08.23</t>
  </si>
  <si>
    <t>8/1k6/3p4/rP1K4/8/2R5/8/8 w - - 0 68</t>
  </si>
  <si>
    <t>02:36:41</t>
  </si>
  <si>
    <t>8/5R2/Bp6/6p1/4k2p/PP2n2P/2r3PK/8 w - - 10 46</t>
  </si>
  <si>
    <t>King's Indian, Gligoric-Taimanov system</t>
  </si>
  <si>
    <t>28.36</t>
  </si>
  <si>
    <t>03:56:25</t>
  </si>
  <si>
    <t>4q3/8/2N2Q2/3PKN2/6k1/2p5/8/8 w - - 1 92</t>
  </si>
  <si>
    <t>05:30:29</t>
  </si>
  <si>
    <t>8/2b2k2/2N1p2p/p2p2pP/1p1P2P1/1P1K4/P4P2/8 b - - 10 45</t>
  </si>
  <si>
    <t>06:50:55</t>
  </si>
  <si>
    <t>5r2/2p5/p1k5/2b1PN1p/2p2Pr1/7K/P1P5/3R1R2 w - - 11 36</t>
  </si>
  <si>
    <t>08:00:19</t>
  </si>
  <si>
    <t>8/2R5/4pp1p/3p3P/3k1P2/1p3P2/3K4/1b6 w - - 10 47</t>
  </si>
  <si>
    <t>QGD Slav, exchange, Trifunovic variation</t>
  </si>
  <si>
    <t>64.72</t>
  </si>
  <si>
    <t>09:18:32</t>
  </si>
  <si>
    <t>8/5k2/R7/8/7P/p5P1/r5K1/8 w - - 4 65</t>
  </si>
  <si>
    <t>298.50</t>
  </si>
  <si>
    <t>18.31</t>
  </si>
  <si>
    <t>10:54:37</t>
  </si>
  <si>
    <t>5Rbk/pp2q3/8/8/n4Q1P/P7/6P1/7K w - - 13 52</t>
  </si>
  <si>
    <t>-21.95</t>
  </si>
  <si>
    <t>-M27</t>
  </si>
  <si>
    <t>12:19:22</t>
  </si>
  <si>
    <t>6rk/p4p1p/2p1bPp1/8/1R6/2B5/q2R1PPP/2K5 b - - 15 36</t>
  </si>
  <si>
    <t>10.89</t>
  </si>
  <si>
    <t>13:07:07</t>
  </si>
  <si>
    <t>8/3R4/6k1/2P3p1/1K4P1/2N5/r7/1q6 w - - 0 62</t>
  </si>
  <si>
    <t>14:47:11</t>
  </si>
  <si>
    <t>C82</t>
  </si>
  <si>
    <t>4k3/3R1R2/6p1/8/1r3P2/3pK3/6PP/1q6 w - - 10 55</t>
  </si>
  <si>
    <t>Ruy Lopez, open, St. Petersburg variation</t>
  </si>
  <si>
    <t>16:12:32</t>
  </si>
  <si>
    <t>r1b2rk1/pp1n1ppp/8/2bpP2q/3N1BB1/2P2PP1/P1Q4P/R3K2R b KQ - 4 16</t>
  </si>
  <si>
    <t>17:11:46</t>
  </si>
  <si>
    <t>8/1k3P2/1p1p4/p3b1NQ/3n4/6q1/5R2/5K2 b - - 10 81</t>
  </si>
  <si>
    <t>English, symmetrical, main line with d4</t>
  </si>
  <si>
    <t>11.39</t>
  </si>
  <si>
    <t>18:52:25</t>
  </si>
  <si>
    <t>8/4k3/8/3Q1B2/8/5P1P/8/6K1 b - - 0 70</t>
  </si>
  <si>
    <t>20:32:25</t>
  </si>
  <si>
    <t>8/4k3/4P3/pB1K4/P7/8/8/4b3 w - - 69 126</t>
  </si>
  <si>
    <t>M26</t>
  </si>
  <si>
    <t>22:22:26</t>
  </si>
  <si>
    <t>7R/1q6/krb5/1p1pP3/pQpN2p1/2P3P1/R5K1/8 w - - 7 69</t>
  </si>
  <si>
    <t>00:01:08</t>
  </si>
  <si>
    <t>2019.08.24</t>
  </si>
  <si>
    <t>E54</t>
  </si>
  <si>
    <t>8/3k4/7R/1PrP4/8/3K4/8/8 b - - 0 58</t>
  </si>
  <si>
    <t>Nimzo-Indian, 4.e3, Gligoric system with 7...dc</t>
  </si>
  <si>
    <t>53.25</t>
  </si>
  <si>
    <t>01:33:53</t>
  </si>
  <si>
    <t>8/2P5/7P/6P1/8/4kr2/3R2K1/8 b - - 2 71</t>
  </si>
  <si>
    <t>03:00:09</t>
  </si>
  <si>
    <t>8/5pkp/6p1/R1b5/4KPP1/2r4P/4BP2/8 w - - 10 45</t>
  </si>
  <si>
    <t>-14.83</t>
  </si>
  <si>
    <t>-13.97</t>
  </si>
  <si>
    <t>8/p5k1/7r/2N5/PP4Bp/3P2b1/K1P5/4r3 w - - 1 49</t>
  </si>
  <si>
    <t>05:34:26</t>
  </si>
  <si>
    <t>8/8/1K6/1pB2p2/1Pk2P2/8/6b1/8 b - - 10 115</t>
  </si>
  <si>
    <t>07:23:07</t>
  </si>
  <si>
    <t>8/8/1bP5/8/2r5/5k2/8/3R1K2 w - - 0 64</t>
  </si>
  <si>
    <t>08:56:47</t>
  </si>
  <si>
    <t>8/8/1n3b2/1N1p1k2/p2P1p1p/3K1N2/P4PP1/8 b - - 10 57</t>
  </si>
  <si>
    <t>10:20:05</t>
  </si>
  <si>
    <t>2R5/4N1pk/1Bp2n2/Pb2p2p/8/2r4P/6PK/8 w - - 11 37</t>
  </si>
  <si>
    <t>11:18:39</t>
  </si>
  <si>
    <t>3k4/7p/6p1/2PPB1P1/n7/P3K3/4bP2/8 b - - 10 42</t>
  </si>
  <si>
    <t>-6.11</t>
  </si>
  <si>
    <t>12:18:28</t>
  </si>
  <si>
    <t>8/8/1B6/3k1p2/7p/6b1/6K1/8 w - - 0 78</t>
  </si>
  <si>
    <t>31.51</t>
  </si>
  <si>
    <t>M42</t>
  </si>
  <si>
    <t>13:49:24</t>
  </si>
  <si>
    <t>8/6k1/5R1p/4K2p/6P1/2n5/8/8 w - - 2 84</t>
  </si>
  <si>
    <t>15:32:35</t>
  </si>
  <si>
    <t>8/4k3/3p3p/3P1p2/1Rp3r1/5KP1/PP6/8 b - - 10 41</t>
  </si>
  <si>
    <t>9.31</t>
  </si>
  <si>
    <t>16:34:13</t>
  </si>
  <si>
    <t>2N5/R7/k7/p1p5/P1P5/1P3n2/2K5/8 b - - 2 105</t>
  </si>
  <si>
    <t>M8</t>
  </si>
  <si>
    <t>18:21:33</t>
  </si>
  <si>
    <t>7B/8/pQ2K3/P7/1k6/8/8/8 b - - 0 141</t>
  </si>
  <si>
    <t>9.98</t>
  </si>
  <si>
    <t>20:14:26</t>
  </si>
  <si>
    <t>E72</t>
  </si>
  <si>
    <t>6B1/8/8/2k3K1/r7/2BR4/8/8 b - - 0 87</t>
  </si>
  <si>
    <t>King's Indian, Pomar system</t>
  </si>
  <si>
    <t>21:56:50</t>
  </si>
  <si>
    <t>5k2/pp1r1p2/6b1/1P4pp/2B5/4P2P/Pb3PP1/4RNK1 b - - 8 34</t>
  </si>
  <si>
    <t>M43</t>
  </si>
  <si>
    <t>16.13</t>
  </si>
  <si>
    <t>23:00:47</t>
  </si>
  <si>
    <t>8/4k3/1R4P1/2r4P/5P2/3p4/6K1/8 w - - 3 60</t>
  </si>
  <si>
    <t>00:23:31</t>
  </si>
  <si>
    <t>2019.08.25</t>
  </si>
  <si>
    <t>8/8/4N1p1/1p3pk1/p4R1p/P7/1P4K1/2r5 b - - 13 66</t>
  </si>
  <si>
    <t>01:55:28</t>
  </si>
  <si>
    <t>r4r1b/2Rb2kP/6p1/4P1N1/1p3P1Q/pp5R/P2q2KP/8 w - - 10 37</t>
  </si>
  <si>
    <t>03:12:35</t>
  </si>
  <si>
    <t>R5k1/6pp/2p1pp2/2B5/8/1r4P1/2n1PP1P/6K1 b - - 9 30</t>
  </si>
  <si>
    <t>27.40</t>
  </si>
  <si>
    <t>04:06:22</t>
  </si>
  <si>
    <t>01:19:02</t>
  </si>
  <si>
    <t>6r1/2RP1r1k/7P/3R2K1/p7/7P/1P6/8 w - - 8 54</t>
  </si>
  <si>
    <t>05:26:34</t>
  </si>
  <si>
    <t>B73</t>
  </si>
  <si>
    <t>8/1R6/3pk1p1/7p/7P/5P1K/r5P1/8 w - - 10 46</t>
  </si>
  <si>
    <t>Sicilian, dragon, classical, 8.O-O</t>
  </si>
  <si>
    <t>29.51</t>
  </si>
  <si>
    <t>06:34:58</t>
  </si>
  <si>
    <t>8/2K3bk/PpN5/2PR2Pp/7r/8/8/8 w - - 0 61</t>
  </si>
  <si>
    <t>-0.17</t>
  </si>
  <si>
    <t>-0.49</t>
  </si>
  <si>
    <t>08:12:46</t>
  </si>
  <si>
    <t>7k/8/6P1/8/8/1N1K4/6r1/2b5 w - - 0 68</t>
  </si>
  <si>
    <t>09:43:20</t>
  </si>
  <si>
    <t>4r3/1p3k2/1p3r2/2p1K1p1/2P1Pp2/PR1P4/1B4P1/3R4 w - - 9 42</t>
  </si>
  <si>
    <t>1.80</t>
  </si>
  <si>
    <t>10:53:10</t>
  </si>
  <si>
    <t>8/8/7R/5p2/4pPb1/k3P2p/3K4/8 w - - 20 83</t>
  </si>
  <si>
    <t>-28.54</t>
  </si>
  <si>
    <t>-M37</t>
  </si>
  <si>
    <t>12:31:39</t>
  </si>
  <si>
    <t>6R1/8/5k2/3p4/3P1K2/2p2P2/p7/8 b - - 0 91</t>
  </si>
  <si>
    <t>14:12:08</t>
  </si>
  <si>
    <t>E29</t>
  </si>
  <si>
    <t>5k2/8/4P3/p7/1r6/6K1/8/1R6 w - - 0 69</t>
  </si>
  <si>
    <t>Nimzo-Indian, Saemisch, main line</t>
  </si>
  <si>
    <t>15:45:59</t>
  </si>
  <si>
    <t>k7/P7/8/2Bp3p/3P4/5bK1/8/8 b - - 10 60</t>
  </si>
  <si>
    <t>17:17:54</t>
  </si>
  <si>
    <t>6R1/6p1/4K2p/4B1k1/8/4r3/8/8 w - - 10 47</t>
  </si>
  <si>
    <t>18:30:46</t>
  </si>
  <si>
    <t>8/1B6/3pk1K1/8/7P/8/3b4/8 w - - 0 193</t>
  </si>
  <si>
    <t>12.98</t>
  </si>
  <si>
    <t>123.81</t>
  </si>
  <si>
    <t>20:32:13</t>
  </si>
  <si>
    <t>8/8/8/8/2pK4/P3Q3/1P2k3/8 b - - 0 89</t>
  </si>
  <si>
    <t>22:08:27</t>
  </si>
  <si>
    <t>8/3k1p1p/b1p1p1pP/p1p1P1P1/P1P2P2/2P5/3K4/5B2 b - - 60 78</t>
  </si>
  <si>
    <t>-6.49</t>
  </si>
  <si>
    <t>-125.91</t>
  </si>
  <si>
    <t>23:47:49</t>
  </si>
  <si>
    <t>8/5pk1/2B3p1/8/8/6K1/2n5/8 w - - 0 56</t>
  </si>
  <si>
    <t>01:14:40</t>
  </si>
  <si>
    <t>8/8/p7/P3pk1p/1PR4P/2K5/7r/8 b - - 10 48</t>
  </si>
  <si>
    <t>02:33:39</t>
  </si>
  <si>
    <t>8/1R2pr2/3p4/k2P2K1/8/8/8/8 w - - 10 71</t>
  </si>
  <si>
    <t>04:05:39</t>
  </si>
  <si>
    <t>8/8/2R3p1/5b1p/4p2P/4BkP1/5P1K/r7 b - - 10 103</t>
  </si>
  <si>
    <t>05:41:45</t>
  </si>
  <si>
    <t>8/8/4R3/6p1/1r2P3/6k1/8/5K2 w - - 0 41</t>
  </si>
  <si>
    <t>06:46:56</t>
  </si>
  <si>
    <t>8/p1r2qk1/4p1p1/4P2p/3RBn1P/4Q3/5P1K/8 b - - 10 46</t>
  </si>
  <si>
    <t>QGD, Cambridge Springs defence, Bogoljubow variation</t>
  </si>
  <si>
    <t>07:53:42</t>
  </si>
  <si>
    <t>k1r5/1r3p2/p1nNp3/2R5/3P1P2/1R1Q2P1/1P6/5K1q w - - 10 38</t>
  </si>
  <si>
    <t>-M36</t>
  </si>
  <si>
    <t>-M39</t>
  </si>
  <si>
    <t>09:01:42</t>
  </si>
  <si>
    <t>C95</t>
  </si>
  <si>
    <t>8/2k4p/6p1/3Pp1P1/4P3/4P1N1/r7/3b1K2 b - - 2 75</t>
  </si>
  <si>
    <t>Ruy Lopez, closed, Breyer, Gligoric variation</t>
  </si>
  <si>
    <t>125.82</t>
  </si>
  <si>
    <t>318.38</t>
  </si>
  <si>
    <t>10:41:50</t>
  </si>
  <si>
    <t>B75</t>
  </si>
  <si>
    <t>k7/4R3/Pn6/8/6KP/8/2r5/5B2 w - - 13 95</t>
  </si>
  <si>
    <t>Sicilian, dragon, Yugoslav attack</t>
  </si>
  <si>
    <t>-0.27</t>
  </si>
  <si>
    <t>12:27:02</t>
  </si>
  <si>
    <t>8/8/8/6R1/P7/5r1p/2K4k/8 b - - 0 72</t>
  </si>
  <si>
    <t>14:05:35</t>
  </si>
  <si>
    <t>7r/1p3pk1/5b2/1B2p3/Pq2P1QP/4B3/1Pp5/2K5 b - - 9 35</t>
  </si>
  <si>
    <t>14:54:10</t>
  </si>
  <si>
    <t>A62</t>
  </si>
  <si>
    <t>3R4/5b1k/8/7r/2pb1B2/8/4R2K/8 w - - 10 53</t>
  </si>
  <si>
    <t>Benoni, fianchetto variation</t>
  </si>
  <si>
    <t>AS-St</t>
  </si>
  <si>
    <t>St-AS</t>
  </si>
  <si>
    <t>Black's connection stalls</t>
  </si>
  <si>
    <t>17/5.1</t>
  </si>
  <si>
    <t>46/12.2</t>
  </si>
  <si>
    <t>87/22.3</t>
  </si>
  <si>
    <t>47/12.3</t>
  </si>
  <si>
    <t>139/35.3</t>
  </si>
  <si>
    <t>144/36.4</t>
  </si>
  <si>
    <t>Km-Ko</t>
  </si>
  <si>
    <t>Km-St</t>
  </si>
  <si>
    <t>Ho-AS</t>
  </si>
  <si>
    <t>Ko-Sn</t>
  </si>
  <si>
    <t>Lc-Ho</t>
  </si>
  <si>
    <t>20/10.2</t>
  </si>
  <si>
    <t>Et-La</t>
  </si>
  <si>
    <t>09/5.1</t>
  </si>
  <si>
    <t>Et-Sn</t>
  </si>
  <si>
    <t>Sv-Sn</t>
  </si>
  <si>
    <t>07/4.1</t>
  </si>
  <si>
    <t>Sn-Sv</t>
  </si>
  <si>
    <t>05/3.1</t>
  </si>
  <si>
    <t>La-Sn</t>
  </si>
  <si>
    <t>01/1.1</t>
  </si>
  <si>
    <t>191/24.7</t>
  </si>
  <si>
    <t>Sn-Bo</t>
  </si>
  <si>
    <t>112/14.8</t>
  </si>
  <si>
    <t>Jo-Ch</t>
  </si>
  <si>
    <t>18/3.2</t>
  </si>
  <si>
    <t>179/23.3</t>
  </si>
  <si>
    <t>Cb-Sn</t>
  </si>
  <si>
    <t>188/24.4</t>
  </si>
  <si>
    <t>Fi-Ch</t>
  </si>
  <si>
    <t>121/16.1</t>
  </si>
  <si>
    <t>Ar-Et</t>
  </si>
  <si>
    <t>1, 24.7</t>
  </si>
  <si>
    <t>Xi-Et</t>
  </si>
  <si>
    <t>13/7.1</t>
  </si>
  <si>
    <t>1, 14.8</t>
  </si>
  <si>
    <t>1, 3.2</t>
  </si>
  <si>
    <t>Q, 4.5</t>
  </si>
  <si>
    <t>Q, 2.9</t>
  </si>
  <si>
    <t>1, 16.1</t>
  </si>
  <si>
    <t>NNb-n07-20-2019</t>
  </si>
  <si>
    <t>S16</t>
  </si>
  <si>
    <t>0.5.3</t>
  </si>
  <si>
    <t>v0.5-dev_1359f44-n10</t>
  </si>
  <si>
    <t>2381.00</t>
  </si>
  <si>
    <t>v0.22.0-nT40B.4-160</t>
  </si>
  <si>
    <t>↘1</t>
  </si>
  <si>
    <t>↗↗ ↗↘1</t>
  </si>
  <si>
    <t>↘2</t>
  </si>
  <si>
    <t>↗↘2</t>
  </si>
  <si>
    <t>↗↗↗P</t>
  </si>
  <si>
    <t>duration</t>
  </si>
  <si>
    <t>total ply</t>
  </si>
  <si>
    <t>average moves</t>
  </si>
  <si>
    <t>TCEC16 Qualification Division</t>
  </si>
  <si>
    <t>-M86</t>
  </si>
  <si>
    <t>-988.71</t>
  </si>
  <si>
    <t>14:07:29</t>
  </si>
  <si>
    <t>2019.07.14</t>
  </si>
  <si>
    <t>7k/6b1/2p5/4P3/8/8/6q1/6K1 w - - 0 75</t>
  </si>
  <si>
    <t>English, four knights, Nimzovich variation</t>
  </si>
  <si>
    <t>-M1</t>
  </si>
  <si>
    <t>15:16:48</t>
  </si>
  <si>
    <t>8/6k1/4pp2/4P2p/p5pP/6P1/1P4PK/r6r w - - 1 38</t>
  </si>
  <si>
    <t>M31</t>
  </si>
  <si>
    <t>28.19</t>
  </si>
  <si>
    <t>16:12:02</t>
  </si>
  <si>
    <t>5k2/3Rp3/p2P1bB1/P1p2P2/2P1KP2/8/5B2/7r b - - 0 46</t>
  </si>
  <si>
    <t>17:10:59</t>
  </si>
  <si>
    <t>1r6/rp1nqpk1/2pn2p1/2Np3p/P2P4/4P2P/1R1N1PP1/1RQ3K1 w - - 12 36</t>
  </si>
  <si>
    <t>Queen's pawn, Franco-Indian (Keres) defence</t>
  </si>
  <si>
    <t>1.96</t>
  </si>
  <si>
    <t>17:56:02</t>
  </si>
  <si>
    <t>8/3k4/8/3n2R1/7P/4n3/3K4/8 b - - 0 69</t>
  </si>
  <si>
    <t>KP, Nimzovich defence</t>
  </si>
  <si>
    <t>-M30</t>
  </si>
  <si>
    <t>-7.30</t>
  </si>
  <si>
    <t>19:05:18</t>
  </si>
  <si>
    <t>8/5p2/8/5n2/5kp1/7p/8/6K1 w - - 0 73</t>
  </si>
  <si>
    <t>20:17:40</t>
  </si>
  <si>
    <t>8/2r5/2K4p/3p3P/3k4/8/8/6q1 w - - 6 79</t>
  </si>
  <si>
    <t>21:21:55</t>
  </si>
  <si>
    <t>8/8/6p1/2pk1p1p/P1n2P1P/2P3P1/2K5/6B1 w - - 66 172</t>
  </si>
  <si>
    <t>22:46:58</t>
  </si>
  <si>
    <t>2Q5/4bk2/p2p4/P1pPq3/5p2/1P3B1p/2P2P2/5K2 b - - 9 59</t>
  </si>
  <si>
    <t>23:46:54</t>
  </si>
  <si>
    <t>4rrk1/3b4/p1p3q1/Pp1p1p1p/1P3RpP/3BP1P1/1Q3P1K/5R2 b - - 93 185</t>
  </si>
  <si>
    <t>Gruenfeld, Botvinnik variation</t>
  </si>
  <si>
    <t>01:15:09</t>
  </si>
  <si>
    <t>2019.07.15</t>
  </si>
  <si>
    <t>2r3k1/2P1r1p1/5p2/4B2p/pP3P2/P5PP/3Q3K/2R2q2 b - - 9 47</t>
  </si>
  <si>
    <t>8/4k3/2n1p3/p2pP1p1/P2P2P1/2K5/4N3/8 b - - 91 102</t>
  </si>
  <si>
    <t>7.81</t>
  </si>
  <si>
    <t>M14</t>
  </si>
  <si>
    <t>8/Pk6/6P1/8/3B4/5K2/5P2/8 b - - 0 78</t>
  </si>
  <si>
    <t>04:31:33</t>
  </si>
  <si>
    <t>8/b5pk/5PRp/p3p2P/Pp6/2r2q2/1K1Q4/2R5 b - - 10 52</t>
  </si>
  <si>
    <t>-1.79</t>
  </si>
  <si>
    <t>05:35:29</t>
  </si>
  <si>
    <t>8/4b3/4P2p/p7/P7/K6k/2q5/4n3 w - - 1 65</t>
  </si>
  <si>
    <t>Four knights, Italian variation</t>
  </si>
  <si>
    <t>-7.95</t>
  </si>
  <si>
    <t>-327.18</t>
  </si>
  <si>
    <t>06:35:16</t>
  </si>
  <si>
    <t>8/k1p5/p7/5q2/8/8/1K6/1Q6 b - - 0 64</t>
  </si>
  <si>
    <t>French, Reti (Spielmann) variation</t>
  </si>
  <si>
    <t>07:44:29</t>
  </si>
  <si>
    <t>5k2/5p2/8/R3Pbp1/1r6/1N4P1/P1p4P/2K5 w - - 10 41</t>
  </si>
  <si>
    <t>QGD, Orthodox defence</t>
  </si>
  <si>
    <t>White loses on tim</t>
  </si>
  <si>
    <t>23.10</t>
  </si>
  <si>
    <t>08:34:05</t>
  </si>
  <si>
    <t>r7/1p5k/p2R4/4P3/PP3p1p/8/6QP/6qK w - - 0 34</t>
  </si>
  <si>
    <t>two knights defence, Pincus variation</t>
  </si>
  <si>
    <t>-M7</t>
  </si>
  <si>
    <t>09:39:59</t>
  </si>
  <si>
    <t>1k4r1/p1q5/1p1P4/8/3Pn3/1P1R4/P5p1/6K1 b - - 0 53</t>
  </si>
  <si>
    <t>Petrov, classical attack</t>
  </si>
  <si>
    <t>-15.55</t>
  </si>
  <si>
    <t>-23.47</t>
  </si>
  <si>
    <t>10:43:21</t>
  </si>
  <si>
    <t>8/8/3B4/8/2pK2p1/3p3k/7P/8 b - - 0 70</t>
  </si>
  <si>
    <t>Ruy Lopez, Bird's defence</t>
  </si>
  <si>
    <t>11:49:23</t>
  </si>
  <si>
    <t>8/5Q1p/2P3p1/3p1p1k/5p2/1P4qP/6PK/8 w - - 10 46</t>
  </si>
  <si>
    <t>Caro-Kann, Tartakower (Nimzovich) variation</t>
  </si>
  <si>
    <t>-8.57</t>
  </si>
  <si>
    <t>12:45:18</t>
  </si>
  <si>
    <t>3n1R2/p1k2p1p/1p1p1b2/3P3p/1P6/P6B/b1Pq1r2/3K2Q1 w - - 2 44</t>
  </si>
  <si>
    <t>-26.51</t>
  </si>
  <si>
    <t>13:40:33</t>
  </si>
  <si>
    <t>8/6k1/8/2K2p1p/7P/3rpnR1/8/8 b - - 1 59</t>
  </si>
  <si>
    <t>-9.83</t>
  </si>
  <si>
    <t>-11.66</t>
  </si>
  <si>
    <t>14:40:45</t>
  </si>
  <si>
    <t>8/8/8/8/5p1K/1k4r1/p7/5R2 b - - 0 118</t>
  </si>
  <si>
    <t>Four knights, double Ruy Lopez</t>
  </si>
  <si>
    <t>15:59:15</t>
  </si>
  <si>
    <t>8/2P4p/1K5P/5b2/8/8/8/5k2 w - - 0 74</t>
  </si>
  <si>
    <t>-M10</t>
  </si>
  <si>
    <t>-M14</t>
  </si>
  <si>
    <t>17:05:20</t>
  </si>
  <si>
    <t>8/8/2p5/8/8/1P1K1k2/3p3p/8 b - - 0 81</t>
  </si>
  <si>
    <t>18:12:27</t>
  </si>
  <si>
    <t>8/1r3pk1/3Q1Np1/q1p1pbP1/7P/pP6/P3r3/K3R1R1 w - - 8 41</t>
  </si>
  <si>
    <t>Sicilian, Keres variation (2.Ne2)</t>
  </si>
  <si>
    <t>2.07</t>
  </si>
  <si>
    <t>19:00:07</t>
  </si>
  <si>
    <t>8/7n/5p1k/1p6/5R2/7K/8/8 b - - 0 45</t>
  </si>
  <si>
    <t>6.91</t>
  </si>
  <si>
    <t>M15</t>
  </si>
  <si>
    <t>19:49:15</t>
  </si>
  <si>
    <t>8/4R3/7k/5K2/2p5/2P4p/8/8 b - - 0 75</t>
  </si>
  <si>
    <t>French, Winawer, advance, 6...Ne7</t>
  </si>
  <si>
    <t>20:57:23</t>
  </si>
  <si>
    <t>6k1/5p2/2N2P1p/2n2K2/6P1/8/8/8 w - - 10 72</t>
  </si>
  <si>
    <t>Queen's pawn, Charlick (Englund) gambit</t>
  </si>
  <si>
    <t>22:06:24</t>
  </si>
  <si>
    <t>B7/p7/Pk6/1P6/4Kp1p/5PbP/8/8 b - - 100 256</t>
  </si>
  <si>
    <t>986.97</t>
  </si>
  <si>
    <t>M38</t>
  </si>
  <si>
    <t>23:48:53</t>
  </si>
  <si>
    <t>8/8/N1k4P/6p1/1P4K1/8/5P2/8 w - - 1 58</t>
  </si>
  <si>
    <t>1.50</t>
  </si>
  <si>
    <t>00:42:49</t>
  </si>
  <si>
    <t>2019.07.16</t>
  </si>
  <si>
    <t>5R2/2r5/8/4k3/7P/6p1/7K/8 w - - 0 54</t>
  </si>
  <si>
    <t>Reti, old Indian attack</t>
  </si>
  <si>
    <t>9.92</t>
  </si>
  <si>
    <t>01:48:29</t>
  </si>
  <si>
    <t>3R2k1/R7/8/2P5/8/1P2Pp1p/5P1K/8 b - - 3 51</t>
  </si>
  <si>
    <t>M25</t>
  </si>
  <si>
    <t>327.41</t>
  </si>
  <si>
    <t>02:44:05</t>
  </si>
  <si>
    <t>1k6/8/1PRp4/pP1Pp3/P1p1P3/3K4/6b1/8 w - - 0 91</t>
  </si>
  <si>
    <t>-17.94</t>
  </si>
  <si>
    <t>-M25</t>
  </si>
  <si>
    <t>03:58:45</t>
  </si>
  <si>
    <t>8/8/4p3/3p4/3P4/5knK/8/8 b - - 0 87</t>
  </si>
  <si>
    <t>-8.45</t>
  </si>
  <si>
    <t>-M53</t>
  </si>
  <si>
    <t>05:10:28</t>
  </si>
  <si>
    <t>8/8/2rk4/5K2/3pBp2/8/8/8 w - - 0 105</t>
  </si>
  <si>
    <t>327.48</t>
  </si>
  <si>
    <t>8.60</t>
  </si>
  <si>
    <t>06:23:01</t>
  </si>
  <si>
    <t>8/6k1/3KR3/5p2/7p/7P/8/8 b - - 0 61</t>
  </si>
  <si>
    <t>English, symmetrical variation</t>
  </si>
  <si>
    <t>6.24</t>
  </si>
  <si>
    <t>M58</t>
  </si>
  <si>
    <t>07:31:05</t>
  </si>
  <si>
    <t>8/8/3B1p2/3K2pk/8/7B/8/8 b - - 0 70</t>
  </si>
  <si>
    <t>08:40:01</t>
  </si>
  <si>
    <t>8/1R2k1p1/4pp1p/2p5/2P5/2K1PP2/r5PP/8 b - - 9 32</t>
  </si>
  <si>
    <t>-3.28</t>
  </si>
  <si>
    <t>-6.89</t>
  </si>
  <si>
    <t>09:33:41</t>
  </si>
  <si>
    <t>8/8/4K1k1/5pp1/6r1/8/2R5/8 w - - 0 101</t>
  </si>
  <si>
    <t>10:48:25</t>
  </si>
  <si>
    <t>7k/6R1/7P/1K4P1/8/P7/2r5/8 w - - 100 150</t>
  </si>
  <si>
    <t>12:12:15</t>
  </si>
  <si>
    <t>8/2b2B2/2k5/2P5/5p2/r3pP2/2R1K1P1/8 b - - 12 60</t>
  </si>
  <si>
    <t>Sicilian, Sveshnikov variation</t>
  </si>
  <si>
    <t>13:15:18</t>
  </si>
  <si>
    <t>8/8/8/8/4k3/8/pKq4q/3b4 w - - 0 99</t>
  </si>
  <si>
    <t>-M6</t>
  </si>
  <si>
    <t>14:31:31</t>
  </si>
  <si>
    <t>1K6/8/1B3b2/3k4/7P/1q6/8/4q3 w - - 4 85</t>
  </si>
  <si>
    <t>15:37:48</t>
  </si>
  <si>
    <t>8/P2R4/r7/5K2/7P/4k3/3p4/8 w - - 17 119</t>
  </si>
  <si>
    <t>Gruenfeld, Smyslov defence</t>
  </si>
  <si>
    <t>8.12</t>
  </si>
  <si>
    <t>16:53:43</t>
  </si>
  <si>
    <t>Q7/8/2p5/4QP2/4k1K1/8/8/8 b - - 0 78</t>
  </si>
  <si>
    <t>Centre game, Berger variation</t>
  </si>
  <si>
    <t>16.84</t>
  </si>
  <si>
    <t>34.92</t>
  </si>
  <si>
    <t>18:02:18</t>
  </si>
  <si>
    <t>5k2/8/1N6/2pP1q2/2Pb4/p5P1/4QPK1/3R4 b - - 0 39</t>
  </si>
  <si>
    <t>English, Anglo-Gruenfeld defense</t>
  </si>
  <si>
    <t>19:03:42</t>
  </si>
  <si>
    <t>k7/1r6/8/6p1/P4q1p/2N2Q1P/1P4P1/7K w - - 13 69</t>
  </si>
  <si>
    <t>20:04:00</t>
  </si>
  <si>
    <t>8/5p2/7k/6Rp/3r3P/5PK1/8/8 w - - 10 51</t>
  </si>
  <si>
    <t>Gruenfeld, exchange variation</t>
  </si>
  <si>
    <t>M13</t>
  </si>
  <si>
    <t>M12</t>
  </si>
  <si>
    <t>21:06:04</t>
  </si>
  <si>
    <t>5rk1/1p1q1p2/p2p1R2/3B3Q/2P1P2p/6r1/5Rp1/7K w - - 0 51</t>
  </si>
  <si>
    <t>Sicilian, Nimzovich-Rossolimo attack (with ...g6, without ...d6)</t>
  </si>
  <si>
    <t>15.33</t>
  </si>
  <si>
    <t>20.18</t>
  </si>
  <si>
    <t>21:57:20</t>
  </si>
  <si>
    <t>8/2Q4R/pp4k1/6pn/3Pp1N1/1q2P2P/5r1K/8 w - - 0 41</t>
  </si>
  <si>
    <t>M3</t>
  </si>
  <si>
    <t>9.89</t>
  </si>
  <si>
    <t>22:58:24</t>
  </si>
  <si>
    <t>8/5N2/8/5P2/2KB4/5k2/7Q/8 b - - 0 72</t>
  </si>
  <si>
    <t>00:08:18</t>
  </si>
  <si>
    <t>2019.07.17</t>
  </si>
  <si>
    <t>8/1R3p2/7p/4PK1P/5P2/8/1p1k4/1r6 b - - 10 56</t>
  </si>
  <si>
    <t>-1.05</t>
  </si>
  <si>
    <t>-1.25</t>
  </si>
  <si>
    <t>8/8/2Bp4/5K2/2k2p2/8/3b4/8 w - - 0 113</t>
  </si>
  <si>
    <t>-5.19</t>
  </si>
  <si>
    <t>-5.72</t>
  </si>
  <si>
    <t>02:24:42</t>
  </si>
  <si>
    <t>8/1p1R4/1r1n4/3k4/8/2K5/8/8 w - - 0 77</t>
  </si>
  <si>
    <t>03:33:20</t>
  </si>
  <si>
    <t>8/1p3P1k/1B6/3p1NK1/8/8/Pp6/8 w - - 1 60</t>
  </si>
  <si>
    <t>-M20</t>
  </si>
  <si>
    <t>-M19</t>
  </si>
  <si>
    <t>04:43:10</t>
  </si>
  <si>
    <t>8/3R4/8/6p1/5pk1/7p/r7/6K1 b - - 1 66</t>
  </si>
  <si>
    <t>97.97</t>
  </si>
  <si>
    <t>05:47:40</t>
  </si>
  <si>
    <t>1K4Q1/8/1p6/pkp5/8/8/8/8 b - - 0 129</t>
  </si>
  <si>
    <t>QGD, Albin counter-gambit, Alapin variation</t>
  </si>
  <si>
    <t>07:09:07</t>
  </si>
  <si>
    <t>8/p7/k1b1p3/P1P1Bp1p/1K5P/6P1/8/8 b - - 16 65</t>
  </si>
  <si>
    <t>34.87</t>
  </si>
  <si>
    <t>M54</t>
  </si>
  <si>
    <t>08:14:55</t>
  </si>
  <si>
    <t>5rk1/4Q3/5p1p/7P/1pP4K/p7/P1P5/8 w - - 1 56</t>
  </si>
  <si>
    <t>19.61</t>
  </si>
  <si>
    <t>16.45</t>
  </si>
  <si>
    <t>09:14:03</t>
  </si>
  <si>
    <t>8/Pk4B1/8/5K2/2p5/2P5/8/8 b - - 0 54</t>
  </si>
  <si>
    <t>10:13:56</t>
  </si>
  <si>
    <t>8/6k1/pr4p1/1p1B1p1p/1P3P1P/P3K1P1/2R5/b7 b - - 10 49</t>
  </si>
  <si>
    <t>Philidor, exchange variation</t>
  </si>
  <si>
    <t>-7.69</t>
  </si>
  <si>
    <t>11:11:19</t>
  </si>
  <si>
    <t>8/p7/5K2/2R5/2k5/8/1p6/2q5 b - - 0 95</t>
  </si>
  <si>
    <t>-M8</t>
  </si>
  <si>
    <t>12:25:46</t>
  </si>
  <si>
    <t>8/2p5/8/2p5/5k2/4p3/2bpK3/8 w - - 2 77</t>
  </si>
  <si>
    <t>4.29</t>
  </si>
  <si>
    <t>13:33:27</t>
  </si>
  <si>
    <t>8/7n/8/4kP2/1P5P/5K2/8/8 w - - 0 66</t>
  </si>
  <si>
    <t>34.93</t>
  </si>
  <si>
    <t>14:29:52</t>
  </si>
  <si>
    <t>5n1R/4q1k1/3r4/p1pPpppQ/1pP1P2P/1P6/P7/6RK w - - 0 50</t>
  </si>
  <si>
    <t>-97.79</t>
  </si>
  <si>
    <t>-28.28</t>
  </si>
  <si>
    <t>15:35:37</t>
  </si>
  <si>
    <t>4B3/2k2p2/8/p7/pr6/8/1P6/K7 b - - 1 74</t>
  </si>
  <si>
    <t>16:45:14</t>
  </si>
  <si>
    <t>8/8/8/8/5K1N/6R1/7p/6rk b - - 0 100</t>
  </si>
  <si>
    <t>18:02:08</t>
  </si>
  <si>
    <t>3r1b2/2k2p1R/7p/p1pP1p1P/1p3P2/1P2B1K1/P4P2/8 b - - 8 44</t>
  </si>
  <si>
    <t>1.29</t>
  </si>
  <si>
    <t>18:57:02</t>
  </si>
  <si>
    <t>8/8/2N3k1/5b2/1p6/5K2/1P6/8 w - - 0 60</t>
  </si>
  <si>
    <t>326.24</t>
  </si>
  <si>
    <t>2.52</t>
  </si>
  <si>
    <t>20:01:47</t>
  </si>
  <si>
    <t>7B/8/8/6p1/1P4K1/1k6/1P6/8 b - - 0 63</t>
  </si>
  <si>
    <t>21:07:57</t>
  </si>
  <si>
    <t>6k1/1pp1r3/1n1pP2R/p5pQ/2P3P1/8/6P1/2q2K2 w - - 13 48</t>
  </si>
  <si>
    <t>Four knights, Scotch variation</t>
  </si>
  <si>
    <t>37.72</t>
  </si>
  <si>
    <t>24.48</t>
  </si>
  <si>
    <t>22:04:17</t>
  </si>
  <si>
    <t>8/3PK3/4BP2/b3p2k/1p2P3/pP6/P7/8 w - - 1 152</t>
  </si>
  <si>
    <t>-M16</t>
  </si>
  <si>
    <t>-M17</t>
  </si>
  <si>
    <t>23:29:38</t>
  </si>
  <si>
    <t>8/Pk6/8/7b/8/2p1p3/3B2K1/8 b - - 0 58</t>
  </si>
  <si>
    <t>21.58</t>
  </si>
  <si>
    <t>12.12</t>
  </si>
  <si>
    <t>00:26:29</t>
  </si>
  <si>
    <t>2019.07.18</t>
  </si>
  <si>
    <t>6k1/R1BK4/3P4/7P/1p6/8/P7/4r3 w - - 1 51</t>
  </si>
  <si>
    <t>39.24</t>
  </si>
  <si>
    <t>M34</t>
  </si>
  <si>
    <t>01:32:16</t>
  </si>
  <si>
    <t>8/5p2/6kP/R5P1/3K4/8/2b2P2/8 w - - 3 52</t>
  </si>
  <si>
    <t>-2.73</t>
  </si>
  <si>
    <t>-97.98</t>
  </si>
  <si>
    <t>02:33:08</t>
  </si>
  <si>
    <t>8/k7/3p4/8/5r1p/2R5/3K4/8 w - - 0 67</t>
  </si>
  <si>
    <t>Petrov, Cozio (Lasker) attack</t>
  </si>
  <si>
    <t>15.25</t>
  </si>
  <si>
    <t>11.43</t>
  </si>
  <si>
    <t>03:39:26</t>
  </si>
  <si>
    <t>6r1/2q4k/Pp3Q1P/6R1/2p5/8/8/6K1 w - - 5 59</t>
  </si>
  <si>
    <t>04:41:58</t>
  </si>
  <si>
    <t>5k2/8/P3R3/4K3/7P/1P6/8/8 w - - 0 62</t>
  </si>
  <si>
    <t>French, classical, Rubinstein variation</t>
  </si>
  <si>
    <t>12.06</t>
  </si>
  <si>
    <t>05:38:29</t>
  </si>
  <si>
    <t>8/8/8/2Qk1B2/4NKp1/6P1/8/8 b - - 7 74</t>
  </si>
  <si>
    <t>QGD Slav, Wiesbaden variation</t>
  </si>
  <si>
    <t>06:48:52</t>
  </si>
  <si>
    <t>8/6rk/pp2Q3/2p5/4p1Pp/P2q3P/1P3RK1/8 w - - 11 41</t>
  </si>
  <si>
    <t>07:39:14</t>
  </si>
  <si>
    <t>8/P1R5/1B3p2/4p2p/6pP/5nP1/4k1K1/3r4 b - - 12 61</t>
  </si>
  <si>
    <t>-M13</t>
  </si>
  <si>
    <t>-M12</t>
  </si>
  <si>
    <t>08:35:46</t>
  </si>
  <si>
    <t>8/8/4p3/6p1/2k1p3/5r2/3K4/8 w - - 0 108</t>
  </si>
  <si>
    <t>M20</t>
  </si>
  <si>
    <t>09:52:41</t>
  </si>
  <si>
    <t>8/5k2/1rPKp1p1/5pP1/3P1P2/4P3/1B5R/8 w - - 1 69</t>
  </si>
  <si>
    <t>10:54:32</t>
  </si>
  <si>
    <t>r1q2r1k/pp3Nbp/1n2Qnp1/1B1p4/3P4/2N5/PP3PPP/R1B3K1 b - - 11 20</t>
  </si>
  <si>
    <t>-14.85</t>
  </si>
  <si>
    <t>-23.19</t>
  </si>
  <si>
    <t>11:24:46</t>
  </si>
  <si>
    <t>6k1/p5pp/2p5/2PPp3/2N5/1PP2pq1/PB1K4/8 b - - 0 40</t>
  </si>
  <si>
    <t>-14.05</t>
  </si>
  <si>
    <t>12:22:33</t>
  </si>
  <si>
    <t>8/p2b4/8/P7/1kPKB3/6p1/1p6/8 w - - 1 56</t>
  </si>
  <si>
    <t>KGA, Keres (Mason-Steinitz) gambit</t>
  </si>
  <si>
    <t>12.04</t>
  </si>
  <si>
    <t>11.19</t>
  </si>
  <si>
    <t>13:25:08</t>
  </si>
  <si>
    <t>8/6Q1/1pk1r1p1/3p4/6P1/P3K2P/1P6/8 w - - 7 57</t>
  </si>
  <si>
    <t>-9.91</t>
  </si>
  <si>
    <t>14:25:32</t>
  </si>
  <si>
    <t>4k3/p3p3/8/8/p7/5b2/6qK/8 w - - 6 58</t>
  </si>
  <si>
    <t>-2.70</t>
  </si>
  <si>
    <t>15:30:53</t>
  </si>
  <si>
    <t>R7/6rk/8/1p6/p2K4/8/8/8 w - - 0 48</t>
  </si>
  <si>
    <t>-2.29</t>
  </si>
  <si>
    <t>16:30:55</t>
  </si>
  <si>
    <t>8/8/3p4/3B4/3p3p/8/5k1K/5bq1 w - - 14 78</t>
  </si>
  <si>
    <t>16.01</t>
  </si>
  <si>
    <t>16.92</t>
  </si>
  <si>
    <t>17:33:35</t>
  </si>
  <si>
    <t>3k4/8/p1r5/P1P1KP2/4R3/2P5/8/8 w - - 10 60</t>
  </si>
  <si>
    <t>18:41:52</t>
  </si>
  <si>
    <t>8/5k1p/6pB/2K1P1P1/4b3/8/8/8 w - - 10 105</t>
  </si>
  <si>
    <t>M50</t>
  </si>
  <si>
    <t>14.40</t>
  </si>
  <si>
    <t>19:56:57</t>
  </si>
  <si>
    <t>8/8/7p/5k2/1P3P2/6KP/8/8 w - - 0 46</t>
  </si>
  <si>
    <t>21:01:00</t>
  </si>
  <si>
    <t>8/8/8/2K1pk2/1p5P/1P6/8/8 b - - 0 56</t>
  </si>
  <si>
    <t>22:01:48</t>
  </si>
  <si>
    <t>8/3P4/2B4p/7P/6k1/4K3/8/8 w - - 0 84</t>
  </si>
  <si>
    <t>9.70</t>
  </si>
  <si>
    <t>23:12:08</t>
  </si>
  <si>
    <t>Q7/8/KP6/8/B5p1/8/2Q5/2k5 b - - 8 93</t>
  </si>
  <si>
    <t>00:27:46</t>
  </si>
  <si>
    <t>2019.07.19</t>
  </si>
  <si>
    <t>2K3k1/1P2q1p1/2Q4p/4p2P/8/3p4/5P2/8 b - - 12 61</t>
  </si>
  <si>
    <t>Sicilian, Canal-Sokolsky attack, 3...Bd7</t>
  </si>
  <si>
    <t>7.03</t>
  </si>
  <si>
    <t>01:25:18</t>
  </si>
  <si>
    <t>5k2/8/6KP/8/2B5/4b1P1/8/8 b - - 0 69</t>
  </si>
  <si>
    <t>02:25:06</t>
  </si>
  <si>
    <t>r1bqr1k1/pp2bpn1/2p2n1Q/3p2N1/3P4/3B4/PPP2PPP/RN2R1K1 w - - 11 20</t>
  </si>
  <si>
    <t>5b2/1p6/8/1P2k3/8/4BK2/8/8 b - - 0 65</t>
  </si>
  <si>
    <t>04:00:49</t>
  </si>
  <si>
    <t>8/2k5/6p1/1pP2pP1/1P2pP2/4B1b1/4K3/8 w - - 93 121</t>
  </si>
  <si>
    <t>Gruenfeld, Russian, Alekhine (Hungarian) variation</t>
  </si>
  <si>
    <t>-25.91</t>
  </si>
  <si>
    <t>05:20:30</t>
  </si>
  <si>
    <t>8/5pk1/8/7R/8/3P4/1r4pp/2K5 b - - 1 63</t>
  </si>
  <si>
    <t>-25.89</t>
  </si>
  <si>
    <t>06:24:08</t>
  </si>
  <si>
    <t>8/8/1p6/p5p1/P2k3p/4p2n/4B3/3K4 b - - 1 84</t>
  </si>
  <si>
    <t>0.96</t>
  </si>
  <si>
    <t>07:35:31</t>
  </si>
  <si>
    <t>1qb1r3/4bpk1/2p1p1pr/1pPpP1Np/pP1P1P1P/P5P1/4R1B1/3QR1K1 w - - 100 82</t>
  </si>
  <si>
    <t>QGD, Ragozin variation</t>
  </si>
  <si>
    <t>-2.82</t>
  </si>
  <si>
    <t>08:46:26</t>
  </si>
  <si>
    <t>8/8/4pB2/2k5/7p/8/p5K1/8 b - - 0 72</t>
  </si>
  <si>
    <t>26.52</t>
  </si>
  <si>
    <t>09:56:51</t>
  </si>
  <si>
    <t>8/1p3k2/2bRp3/4P1P1/8/8/2B2P2/4K3 w - - 3 40</t>
  </si>
  <si>
    <t>10:51:19</t>
  </si>
  <si>
    <t>8/8/6k1/8/5p2/p5p1/1r6/R4K2 b - - 3 79</t>
  </si>
  <si>
    <t>18.16</t>
  </si>
  <si>
    <t>11:57:36</t>
  </si>
  <si>
    <t>1R6/4k1K1/7P/1pr3P1/1p6/8/1P6/8 w - - 5 73</t>
  </si>
  <si>
    <t>KGD, 2...Nf6</t>
  </si>
  <si>
    <t>31.85</t>
  </si>
  <si>
    <t>4.93</t>
  </si>
  <si>
    <t>13:09:54</t>
  </si>
  <si>
    <t>8/8/8/2k5/8/5R2/P1B4r/2K5 w - - 0 51</t>
  </si>
  <si>
    <t>14:08:07</t>
  </si>
  <si>
    <t>8/8/8/8/8/1p2kPp1/8/1B3K2 b - - 0 76</t>
  </si>
  <si>
    <t>-0.85</t>
  </si>
  <si>
    <t>-1.24</t>
  </si>
  <si>
    <t>15:16:02</t>
  </si>
  <si>
    <t>R7/1k6/p7/2nrK3/8/8/8/8 w - - 0 86</t>
  </si>
  <si>
    <t>7.82</t>
  </si>
  <si>
    <t>26.85</t>
  </si>
  <si>
    <t>16:24:33</t>
  </si>
  <si>
    <t>8/3P3P/6b1/P1K5/8/8/2k5/8 w - - 0 66</t>
  </si>
  <si>
    <t>6.34</t>
  </si>
  <si>
    <t>17:29:35</t>
  </si>
  <si>
    <t>8/8/8/2P1P3/3k2Kp/3P4/8/8 w - - 0 80</t>
  </si>
  <si>
    <t>18:42:36</t>
  </si>
  <si>
    <t>8/3R4/p5k1/P5p1/3BprP1/2P3K1/4b3/8 w - - 10 58</t>
  </si>
  <si>
    <t>M37</t>
  </si>
  <si>
    <t>19:42:45</t>
  </si>
  <si>
    <t>8/8/4p3/2rpP1K1/k7/8/8/1Q6 w - - 0 73</t>
  </si>
  <si>
    <t>19.79</t>
  </si>
  <si>
    <t>20:47:46</t>
  </si>
  <si>
    <t>R7/5r1k/5B1p/1P2Ppp1/5P2/7P/6PK/q7 w - - 0 53</t>
  </si>
  <si>
    <t>M18</t>
  </si>
  <si>
    <t>21:51:01</t>
  </si>
  <si>
    <t>4Q3/6k1/3BKp1p/2P3bP/8/1R6/8/4r3 w - - 1 53</t>
  </si>
  <si>
    <t>11.20</t>
  </si>
  <si>
    <t>M22</t>
  </si>
  <si>
    <t>22:40:42</t>
  </si>
  <si>
    <t>1n5k/r1p3b1/1pPpB1Q1/pP1Pq1N1/7P/P7/2R1K3/8 w - - 6 39</t>
  </si>
  <si>
    <t>-13.04</t>
  </si>
  <si>
    <t>23:34:40</t>
  </si>
  <si>
    <t>8/4q1q1/p1p4K/2P5/4p3/5b2/5k2/8 w - - 6 66</t>
  </si>
  <si>
    <t>Caro-Kann, anti-Caro-Kann defence</t>
  </si>
  <si>
    <t>00:45:41</t>
  </si>
  <si>
    <t>2019.07.20</t>
  </si>
  <si>
    <t>8/4Q3/1k2p1p1/p2bP2p/Pp3P1P/3q4/1P4PK/8 w - - 10 61</t>
  </si>
  <si>
    <t>25.77</t>
  </si>
  <si>
    <t>18.06</t>
  </si>
  <si>
    <t>01:44:03</t>
  </si>
  <si>
    <t>4r3/6P1/2pk4/pp4KP/P2P2R1/8/8/8 b - - 0 46</t>
  </si>
  <si>
    <t>3.14</t>
  </si>
  <si>
    <t>02:38:06</t>
  </si>
  <si>
    <t>8/8/5P2/4P1p1/2k5/1Q2B3/2K5/8 b - - 1 95</t>
  </si>
  <si>
    <t>-22.06</t>
  </si>
  <si>
    <t>-22.08</t>
  </si>
  <si>
    <t>03:53:52</t>
  </si>
  <si>
    <t>4r2k/6p1/4Pp1p/1p3P1n/1P1pq2P/P4N2/2B3K1/B4R2 b - - 2 53</t>
  </si>
  <si>
    <t>-20.49</t>
  </si>
  <si>
    <t>-39.05</t>
  </si>
  <si>
    <t>04:57:01</t>
  </si>
  <si>
    <t>8/8/4p3/1K2Bbb1/8/7p/8/3k4 b - - 1 73</t>
  </si>
  <si>
    <t>06:04:36</t>
  </si>
  <si>
    <t>3k4/8/4K1B1/2b3P1/8/8/8/2B5 b - - 0 107</t>
  </si>
  <si>
    <t>Ruy Lopez, Berlin defence, open variation</t>
  </si>
  <si>
    <t>32.15</t>
  </si>
  <si>
    <t>1.10</t>
  </si>
  <si>
    <t>07:20:54</t>
  </si>
  <si>
    <t>3r4/k7/5p2/1R6/8/4K3/5P2/8 w - - 0 60</t>
  </si>
  <si>
    <t>1.72</t>
  </si>
  <si>
    <t>08:20:51</t>
  </si>
  <si>
    <t>8/7k/8/8/R4r2/1P4K1/8/5r2 w - - 0 99</t>
  </si>
  <si>
    <t>Dutch, stonewall with Nc3</t>
  </si>
  <si>
    <t>9.86</t>
  </si>
  <si>
    <t>09:33:57</t>
  </si>
  <si>
    <t>2Q5/8/1k6/2Q5/7p/4P3/6PK/8 b - - 3 88</t>
  </si>
  <si>
    <t>327.65</t>
  </si>
  <si>
    <t>10:42:54</t>
  </si>
  <si>
    <t>5Q2/P4kp1/8/2B3pP/4p1B1/8/1K6/8 b - - 6 98</t>
  </si>
  <si>
    <t>7.29</t>
  </si>
  <si>
    <t>11:57:28</t>
  </si>
  <si>
    <t>2K5/2N5/3P4/8/8/3k2q1/8/6Q1 w - - 0 92</t>
  </si>
  <si>
    <t>0.51</t>
  </si>
  <si>
    <t>0.56</t>
  </si>
  <si>
    <t>13:08:05</t>
  </si>
  <si>
    <t>8/r5kp/1R6/6K1/5P2/8/8/8 w - - 0 53</t>
  </si>
  <si>
    <t>-M38</t>
  </si>
  <si>
    <t>14:10:52</t>
  </si>
  <si>
    <t>3q4/p1R3Q1/8/5pp1/5k2/1P2b2p/P2pK1bP/8 w - - 2 53</t>
  </si>
  <si>
    <t>-2.69</t>
  </si>
  <si>
    <t>-97.96</t>
  </si>
  <si>
    <t>15:08:46</t>
  </si>
  <si>
    <t>8/8/6p1/P5k1/4B3/2K5/7r/8 b - - 0 70</t>
  </si>
  <si>
    <t>King's Indian, East Indian defence</t>
  </si>
  <si>
    <t>16:16:22</t>
  </si>
  <si>
    <t>8/ppk5/5p2/P2P1npp/8/3NK2P/1P4P1/8 w - - 10 46</t>
  </si>
  <si>
    <t>17:08:51</t>
  </si>
  <si>
    <t>8/3k4/3p1p1p/2pPnP1P/2P1P3/r3K3/8/2R2B2 w - - 10 73</t>
  </si>
  <si>
    <t>Nimzo-Indian, Fischer variation</t>
  </si>
  <si>
    <t>-27.80</t>
  </si>
  <si>
    <t>18:19:19</t>
  </si>
  <si>
    <t>8/8/2p1p3/2Pp4/1P1P2k1/p1pr2np/P7/R5K1 b - - 2 61</t>
  </si>
  <si>
    <t>-M3</t>
  </si>
  <si>
    <t>19:20:00</t>
  </si>
  <si>
    <t>8/8/4p3/4P3/6p1/7p/4n2P/1b2k2K b - - 5 59</t>
  </si>
  <si>
    <t>20:14:54</t>
  </si>
  <si>
    <t>7Q/8/8/p1Bp2k1/P2Pb3/2P2n2/3r4/5K2 w - - 24 68</t>
  </si>
  <si>
    <t>-9.95</t>
  </si>
  <si>
    <t>21:21:05</t>
  </si>
  <si>
    <t>8/p4p1k/8/2p1b3/2P3pP/2q2bP1/P1K5/1R3R2 w - - 4 35</t>
  </si>
  <si>
    <t>KGA, Abbazia defence, modern variation</t>
  </si>
  <si>
    <t>22:00:34</t>
  </si>
  <si>
    <t>n7/P5K1/8/7P/2p5/3k4/8/8 b - - 0 60</t>
  </si>
  <si>
    <t>-10.18</t>
  </si>
  <si>
    <t>-M42</t>
  </si>
  <si>
    <t>23:03:39</t>
  </si>
  <si>
    <t>8/8/7p/1p6/1k6/4K3/8/4b2N w - - 0 58</t>
  </si>
  <si>
    <t>23.41</t>
  </si>
  <si>
    <t>24.86</t>
  </si>
  <si>
    <t>00:05:39</t>
  </si>
  <si>
    <t>2019.07.21</t>
  </si>
  <si>
    <t>8/4kp2/6p1/P1K5/4PP2/R7/2n4P/8 w - - 3 60</t>
  </si>
  <si>
    <t>16.29</t>
  </si>
  <si>
    <t>21.42</t>
  </si>
  <si>
    <t>01:11:57</t>
  </si>
  <si>
    <t>5k1r/3n1P2/3p1PB1/1PpPp2P/p1Pb2K1/1P6/4R3/5R2 w - - 0 57</t>
  </si>
  <si>
    <t>-22.74</t>
  </si>
  <si>
    <t>-18.59</t>
  </si>
  <si>
    <t>02:13:29</t>
  </si>
  <si>
    <t>8/8/r7/3R4/5pkp/4p3/2P3P1/1K6 w - - 2 83</t>
  </si>
  <si>
    <t>27.00</t>
  </si>
  <si>
    <t>25.04</t>
  </si>
  <si>
    <t>03:27:27</t>
  </si>
  <si>
    <t>3R2Br/p7/7P/2p2kP1/1p6/P4K2/1P6/8 w - - 5 45</t>
  </si>
  <si>
    <t>M6</t>
  </si>
  <si>
    <t>04:14:59</t>
  </si>
  <si>
    <t>6k1/4R3/6KP/8/p2p4/8/P1P4P/8 b - - 7 56</t>
  </si>
  <si>
    <t>8.36</t>
  </si>
  <si>
    <t>05:16:40</t>
  </si>
  <si>
    <t>4r3/1P1R1K2/8/8/P7/6k1/8/8 w - - 0 74</t>
  </si>
  <si>
    <t>-16.28</t>
  </si>
  <si>
    <t>-17.14</t>
  </si>
  <si>
    <t>06:27:36</t>
  </si>
  <si>
    <t>6k1/5p2/3Ppqp1/2r5/p6p/Kb6/1R3Q1P/8 b - - 3 72</t>
  </si>
  <si>
    <t>Robatsch defence, three pawns attack</t>
  </si>
  <si>
    <t>07:38:19</t>
  </si>
  <si>
    <t>8/p7/P1P1k2p/4Ppp1/3K1P1P/8/6P1/8 w - - 0 53</t>
  </si>
  <si>
    <t>QGD, classical variation (5.Bf4)</t>
  </si>
  <si>
    <t>08:32:12</t>
  </si>
  <si>
    <t>6r1/R7/3k4/1r1p2p1/3Pp1Pp/4Pp1P/5P2/2R3K1 w - - 18 61</t>
  </si>
  <si>
    <t>97.98</t>
  </si>
  <si>
    <t>3.52</t>
  </si>
  <si>
    <t>09:38:51</t>
  </si>
  <si>
    <t>4k3/8/4P3/6K1/4r3/5RP1/8/8 b - - 0 61</t>
  </si>
  <si>
    <t>-M26</t>
  </si>
  <si>
    <t>10:43:03</t>
  </si>
  <si>
    <t>8/8/8/5Rp1/1r2K2p/2k3PP/2p5/3r1R2 w - - 1 60</t>
  </si>
  <si>
    <t>M4</t>
  </si>
  <si>
    <t>11:46:58</t>
  </si>
  <si>
    <t>8/1k1n1RR1/6K1/pp3P2/P2P4/1P6/8/8 w - - 2 76</t>
  </si>
  <si>
    <t>-0.75</t>
  </si>
  <si>
    <t>12:55:55</t>
  </si>
  <si>
    <t>4r1k1/4qp2/1b1p3p/pPp1pPpP/P1P1P1P1/1KB2B2/3Q4/8 b - - 100 97</t>
  </si>
  <si>
    <t>14:10:00</t>
  </si>
  <si>
    <t>4k3/8/5N1K/7P/8/5nP1/8/8 b - - 0 136</t>
  </si>
  <si>
    <t>15:30:13</t>
  </si>
  <si>
    <t>8/8/6Q1/3pN1k1/3P4/1N4Pp/5P1P/6K1 b - - 6 64</t>
  </si>
  <si>
    <t>13.48</t>
  </si>
  <si>
    <t>16:33:56</t>
  </si>
  <si>
    <t>8/4NN1k/1p5R/4B3/7p/PP6/K7/8 b - - 1 45</t>
  </si>
  <si>
    <t>17:38:23</t>
  </si>
  <si>
    <t>7k/P2n2Q1/2K5/6R1/8/8/1P6/8 b - - 10 81</t>
  </si>
  <si>
    <t>2.14</t>
  </si>
  <si>
    <t>18:43:21</t>
  </si>
  <si>
    <t>R7/8/7k/5K1P/5P2/8/8/7r b - - 0 52</t>
  </si>
  <si>
    <t>19:41:49</t>
  </si>
  <si>
    <t>5Qrk/7p/p2p4/2p1p3/P4p2/2P2P2/2PR1KPP/7q w - - 14 48</t>
  </si>
  <si>
    <t>-11.82</t>
  </si>
  <si>
    <t>-18.31</t>
  </si>
  <si>
    <t>20:34:08</t>
  </si>
  <si>
    <t>6k1/6r1/8/5pP1/P2ppP1Q/3b4/3q2BK/8 w - - 0 62</t>
  </si>
  <si>
    <t>King's Indian, fianchetto without c4</t>
  </si>
  <si>
    <t>17.11</t>
  </si>
  <si>
    <t>21:40:11</t>
  </si>
  <si>
    <t>3Q4/6kp/2P3p1/4p3/3bN3/3P4/2P1KP1P/2q5 w - - 8 55</t>
  </si>
  <si>
    <t>22:35:48</t>
  </si>
  <si>
    <t>4B3/8/8/4k3/4pP2/8/b4K2/8 b - - 0 187</t>
  </si>
  <si>
    <t>00:07:10</t>
  </si>
  <si>
    <t>2019.07.22</t>
  </si>
  <si>
    <t>8/8/8/5p2/2p5/4b3/1r2K1k1/2q5 w - - 0 72</t>
  </si>
  <si>
    <t>01:12:12</t>
  </si>
  <si>
    <t>8/8/4rp2/P5pp/8/2k2bP1/3p1K2/1R6 b - - 1 78</t>
  </si>
  <si>
    <t>-6.19</t>
  </si>
  <si>
    <t>02:24:46</t>
  </si>
  <si>
    <t>8/2k2p2/6p1/2Pb4/3K4/8/8/8 w - - 0 48</t>
  </si>
  <si>
    <t>1R6/7k/6p1/4Q3/K7/5r2/3q3p/2R5 b - - 10 87</t>
  </si>
  <si>
    <t>-14.69</t>
  </si>
  <si>
    <t>-97.84</t>
  </si>
  <si>
    <t>04:27:51</t>
  </si>
  <si>
    <t>8/4k3/8/1P6/2p3n1/4p3/1P2K1P1/8 b - - 0 58</t>
  </si>
  <si>
    <t>Nimzo-Indian, 4.e3, main line with ...b6</t>
  </si>
  <si>
    <t>05:26:02</t>
  </si>
  <si>
    <t>4r3/7k/3R3p/p1p1N1p1/1n1p4/3P3P/1P3PP1/5K2 w - - 16 39</t>
  </si>
  <si>
    <t>Ruy Lopez, Bird's defence, Paulsen variation</t>
  </si>
  <si>
    <t>1.12</t>
  </si>
  <si>
    <t>06:25:06</t>
  </si>
  <si>
    <t>2k5/p7/b5P1/2K5/8/8/8/4B3 b - - 0 136</t>
  </si>
  <si>
    <t>Petrov, modern attack, main line</t>
  </si>
  <si>
    <t>07:44:47</t>
  </si>
  <si>
    <t>kq4r1/1p1P4/pQ5n/2B5/PP5p/8/6P1/5RK1 w - - 0 43</t>
  </si>
  <si>
    <t>Ruy Lopez, exchange, Gligoric variation</t>
  </si>
  <si>
    <t>08:39:30</t>
  </si>
  <si>
    <t>3rRk2/1pbn1ppp/p1p2p2/5N2/3P4/1PP5/1P1B1PPP/R5K1 b - - 0 18</t>
  </si>
  <si>
    <t>Caro-Kann, Forgacs variation</t>
  </si>
  <si>
    <t>09:18:46</t>
  </si>
  <si>
    <t>8/8/2k3K1/1Q2Q3/3p4/3P2P1/7P/8 b - - 2 80</t>
  </si>
  <si>
    <t>M55</t>
  </si>
  <si>
    <t>25.51</t>
  </si>
  <si>
    <t>10:29:53</t>
  </si>
  <si>
    <t>8/b5k1/1P1r4/2N2Bnp/7P/2P1B3/2K5/8 w - - 0 52</t>
  </si>
  <si>
    <t>11:26:33</t>
  </si>
  <si>
    <t>6rk/7p/1R6/2p1pR1P/1p2P3/1P1PP3/2P3rK/8 w - - 11 59</t>
  </si>
  <si>
    <t>Ruy Lopez, exchange variation, 5.O-O</t>
  </si>
  <si>
    <t>6.86</t>
  </si>
  <si>
    <t>12:26:19</t>
  </si>
  <si>
    <t>6R1/8/8/3Bp3/4P3/3K4/5k2/8 w - - 0 87</t>
  </si>
  <si>
    <t>13:39:44</t>
  </si>
  <si>
    <t>5k2/5Q2/2K3PP/8/2P5/2nN4/8/8 b - - 6 96</t>
  </si>
  <si>
    <t>16.53</t>
  </si>
  <si>
    <t>26.81</t>
  </si>
  <si>
    <t>14:51:27</t>
  </si>
  <si>
    <t>4n3/3kP3/1PN3p1/1P6/8/8/6P1/6K1 b - - 0 57</t>
  </si>
  <si>
    <t>-2.04</t>
  </si>
  <si>
    <t>15:53:32</t>
  </si>
  <si>
    <t>8/6k1/8/4bb2/5P2/8/6P1/6K1 w - - 0 57</t>
  </si>
  <si>
    <t>-6.10</t>
  </si>
  <si>
    <t>-3.99</t>
  </si>
  <si>
    <t>16:50:57</t>
  </si>
  <si>
    <t>8/8/8/8/5k1P/3P2n1/6K1/4b3 w - - 0 71</t>
  </si>
  <si>
    <t>8.68</t>
  </si>
  <si>
    <t>17:54:25</t>
  </si>
  <si>
    <t>R2k4/6Q1/7p/8/2P4P/1P4P1/4qP1K/8 b - - 2 57</t>
  </si>
  <si>
    <t>15.47</t>
  </si>
  <si>
    <t>18:58:06</t>
  </si>
  <si>
    <t>6Q1/3n4/3k1p2/8/2p3P1/2K5/8/8 w - - 7 89</t>
  </si>
  <si>
    <t>-13.54</t>
  </si>
  <si>
    <t>-M55</t>
  </si>
  <si>
    <t>20:13:03</t>
  </si>
  <si>
    <t>4rk2/4bp2/1B6/3b4/6P1/8/p7/2R2K2 b - - 3 56</t>
  </si>
  <si>
    <t>21:06:54</t>
  </si>
  <si>
    <t>8/p5pk/P1p2p2/2P1n2p/3Q3P/2P2P2/2q1rBP1/4R1K1 b - - 11 36</t>
  </si>
  <si>
    <t>-9.94</t>
  </si>
  <si>
    <t>22:03:42</t>
  </si>
  <si>
    <t>3k4/6p1/2p5/1pPpb3/1P1q4/7K/7r/8 w - - 2 56</t>
  </si>
  <si>
    <t>8.18</t>
  </si>
  <si>
    <t>3.07</t>
  </si>
  <si>
    <t>23:52:12</t>
  </si>
  <si>
    <t>1b6/8/3k4/p2B4/3K4/8/2R5/8 b - - 0 97</t>
  </si>
  <si>
    <t>17.65</t>
  </si>
  <si>
    <t>01:07:44</t>
  </si>
  <si>
    <t>2019.07.23</t>
  </si>
  <si>
    <t>2RQ4/2K2pk1/5p2/5p1p/5P1P/2r5/6P1/8 w - - 4 55</t>
  </si>
  <si>
    <t>02:10:03</t>
  </si>
  <si>
    <t>8/8/3pk1p1/5p1p/2PK1P1P/6P1/8/8 w - - 8 52</t>
  </si>
  <si>
    <t>-21.10</t>
  </si>
  <si>
    <t>-327.42</t>
  </si>
  <si>
    <t>03:03:12</t>
  </si>
  <si>
    <t>8/8/7k/2p3p1/2Ppp1P1/1Bn5/pK6/8 b - - 1 54</t>
  </si>
  <si>
    <t>7.59</t>
  </si>
  <si>
    <t>04:09:48</t>
  </si>
  <si>
    <t>8/8/k7/R7/5P2/7P/6PK/8 b - - 0 58</t>
  </si>
  <si>
    <t>05:14:47</t>
  </si>
  <si>
    <t>3Q4/p1p2pkp/1p4p1/4P3/1q3P2/8/PP4PP/6K1 w - - 11 30</t>
  </si>
  <si>
    <t>06:05:28</t>
  </si>
  <si>
    <t>8/5p2/2K5/5k2/8/7P/4R1P1/8 b - - 0 100</t>
  </si>
  <si>
    <t>-20.27</t>
  </si>
  <si>
    <t>07:19:53</t>
  </si>
  <si>
    <t>8/8/8/5Bp1/5b2/1pk2K2/r6p/3R4 b - - 3 121</t>
  </si>
  <si>
    <t>-6.46</t>
  </si>
  <si>
    <t>-40.57</t>
  </si>
  <si>
    <t>08:38:38</t>
  </si>
  <si>
    <t>8/8/1R3pr1/4p3/4k3/8/5K2/8 w - - 0 62</t>
  </si>
  <si>
    <t>10.72</t>
  </si>
  <si>
    <t>09:43:10</t>
  </si>
  <si>
    <t>8/6B1/8/3p2P1/1RkP4/Q5K1/8/8 b - - 3 59</t>
  </si>
  <si>
    <t>French, Paulsen variation</t>
  </si>
  <si>
    <t>7.64</t>
  </si>
  <si>
    <t>M16</t>
  </si>
  <si>
    <t>10:52:54</t>
  </si>
  <si>
    <t>k7/P4P2/6P1/3r4/5K2/8/8/8 w - - 0 74</t>
  </si>
  <si>
    <t>11:56:31</t>
  </si>
  <si>
    <t>7N/5N2/Q2P1K2/1R6/k7/5P2/8/8 b - - 4 82</t>
  </si>
  <si>
    <t>13:04:39</t>
  </si>
  <si>
    <t>8/5n2/5k2/p1K2N1P/8/8/8/8 b - - 0 66</t>
  </si>
  <si>
    <t>14:08:43</t>
  </si>
  <si>
    <t>8/5p1k/p4Q1p/4np1P/8/6RK/P2P4/5q2 w - - 10 54</t>
  </si>
  <si>
    <t>English, symmetrical, three knights system</t>
  </si>
  <si>
    <t>15:09:01</t>
  </si>
  <si>
    <t>5Q2/7k/4p3/3pPp1q/bBp5/2P1P2p/3K1P1P/8 w - - 10 38</t>
  </si>
  <si>
    <t>15.07</t>
  </si>
  <si>
    <t>25.43</t>
  </si>
  <si>
    <t>15:51:41</t>
  </si>
  <si>
    <t>8/3P4/8/p1NK4/P1P2k1b/1P6/8/8 b - - 2 82</t>
  </si>
  <si>
    <t>King's Indian, 6.Be2</t>
  </si>
  <si>
    <t>-3.00</t>
  </si>
  <si>
    <t>17:05:49</t>
  </si>
  <si>
    <t>8/8/2r5/p4p2/5k2/3K4/6R1/8 w - - 0 52</t>
  </si>
  <si>
    <t>-24.92</t>
  </si>
  <si>
    <t>17:59:53</t>
  </si>
  <si>
    <t>8/6pk/5p2/1p2b3/4K2p/4B3/pr6/7R b - - 3 57</t>
  </si>
  <si>
    <t>QGD, Tarrasch defence</t>
  </si>
  <si>
    <t>-3.79</t>
  </si>
  <si>
    <t>19:07:19</t>
  </si>
  <si>
    <t>8/5k2/2n5/p2p2b1/P6P/4q1pb/4K3/3B4 w - - 4 56</t>
  </si>
  <si>
    <t>16.77</t>
  </si>
  <si>
    <t>11.26</t>
  </si>
  <si>
    <t>20:12:03</t>
  </si>
  <si>
    <t>2R5/6pk/1p2p2p/1B1q1p2/p1Q5/P6P/5PP1/6K1 w - - 1 43</t>
  </si>
  <si>
    <t>QGD semi-Slav, 5.e3</t>
  </si>
  <si>
    <t>21:07:43</t>
  </si>
  <si>
    <t>6k1/p5p1/4p1Qp/1p2p3/2P1P2P/P1P1K3/1P4P1/4q3 w - - 15 37</t>
  </si>
  <si>
    <t>9.99</t>
  </si>
  <si>
    <t>21:54:48</t>
  </si>
  <si>
    <t>8/8/R7/2Q5/k7/4P1K1/PP4PP/8 b - - 0 42</t>
  </si>
  <si>
    <t>-24.04</t>
  </si>
  <si>
    <t>-26.55</t>
  </si>
  <si>
    <t>22:42:22</t>
  </si>
  <si>
    <t>8/pk6/1p6/8/8/6p1/6K1/7n w - - 0 74</t>
  </si>
  <si>
    <t>16.12</t>
  </si>
  <si>
    <t>23:54:34</t>
  </si>
  <si>
    <t>8/4r3/P3P3/4B1k1/6p1/3B4/5PK1/8 w - - 0 61</t>
  </si>
  <si>
    <t>00:57:00</t>
  </si>
  <si>
    <t>2019.07.24</t>
  </si>
  <si>
    <t>1k6/1P6/4K3/3B2p1/6P1/8/3b4/8 w - - 93 270</t>
  </si>
  <si>
    <t>QGD, Albin counter-gambit</t>
  </si>
  <si>
    <t>-7.11</t>
  </si>
  <si>
    <t>-40.84</t>
  </si>
  <si>
    <t>02:41:37</t>
  </si>
  <si>
    <t>8/r7/8/6P1/8/2k3K1/p7/R7 b - - 0 81</t>
  </si>
  <si>
    <t>Sicilian, Scheveningen, 6.Be2</t>
  </si>
  <si>
    <t>30.38</t>
  </si>
  <si>
    <t>03:53:32</t>
  </si>
  <si>
    <t>8/6k1/4R3/8/6KP/6P1/6B1/2r5 w - - 1 87</t>
  </si>
  <si>
    <t>-0.36</t>
  </si>
  <si>
    <t>-0.64</t>
  </si>
  <si>
    <t>05:04:54</t>
  </si>
  <si>
    <t>8/2k5/8/3B1K2/5N2/1r1p4/8/8 b - - 0 65</t>
  </si>
  <si>
    <t>French, MacCutcheon, Chigorin variation</t>
  </si>
  <si>
    <t>06:08:16</t>
  </si>
  <si>
    <t>8/1pq3k1/3p1bP1/7p/5P1P/3QN1P1/r1B4K/8 w - - 10 69</t>
  </si>
  <si>
    <t>7.00</t>
  </si>
  <si>
    <t>07:13:06</t>
  </si>
  <si>
    <t>7K/8/1k4B1/N7/8/8/1P1R4/8 b - - 0 99</t>
  </si>
  <si>
    <t>6.40</t>
  </si>
  <si>
    <t>08:28:13</t>
  </si>
  <si>
    <t>8/7p/p3k3/6R1/8/8/6P1/6K1 b - - 0 46</t>
  </si>
  <si>
    <t>Gruenfeld, exchange, Spassky variation</t>
  </si>
  <si>
    <t>0.90</t>
  </si>
  <si>
    <t>10:07:15</t>
  </si>
  <si>
    <t>8/3k4/p7/7R/8/r1BK4/8/8 b - - 0 62</t>
  </si>
  <si>
    <t>11:03:23</t>
  </si>
  <si>
    <t>6k1/R3Rp2/7p/p1p2q2/2n2N2/6PP/5P1K/8 w - - 10 39</t>
  </si>
  <si>
    <t>11:55:07</t>
  </si>
  <si>
    <t>1R6/4kp2/p1P4p/2K3pP/8/8/3r4/8 b - - 11 58</t>
  </si>
  <si>
    <t>15.71</t>
  </si>
  <si>
    <t>12:55:33</t>
  </si>
  <si>
    <t>Q1r5/3k4/8/8/5K1p/5P1P/8/8 w - - 5 72</t>
  </si>
  <si>
    <t>-14.37</t>
  </si>
  <si>
    <t>-13.94</t>
  </si>
  <si>
    <t>14:08:22</t>
  </si>
  <si>
    <t>8/8/6R1/5p2/2n1p1p1/6k1/7r/2K5 w - - 0 96</t>
  </si>
  <si>
    <t>Blackmar-Diemer, Euwe defence</t>
  </si>
  <si>
    <t>-4.18</t>
  </si>
  <si>
    <t>15:21:44</t>
  </si>
  <si>
    <t>8/1r6/6p1/8/3nk1K1/8/5R2/8 w - - 0 97</t>
  </si>
  <si>
    <t>-9.98</t>
  </si>
  <si>
    <t>-327.66</t>
  </si>
  <si>
    <t>16:35:39</t>
  </si>
  <si>
    <t>8/8/8/1p6/PP4p1/3kn1P1/5K1R/5r2 w - - 5 70</t>
  </si>
  <si>
    <t>17:42:29</t>
  </si>
  <si>
    <t>8/4R3/5k2/6Q1/p6P/8/5K2/q7 b - - 4 130</t>
  </si>
  <si>
    <t>19:02:54</t>
  </si>
  <si>
    <t>8/8/8/1p3p2/3Q1k2/1P5r/P5K1/7r b - - 8 59</t>
  </si>
  <si>
    <t>18.87</t>
  </si>
  <si>
    <t>15.72</t>
  </si>
  <si>
    <t>3k4/4nr2/5P2/6K1/8/1Q6/PP5P/8 b - - 0 66</t>
  </si>
  <si>
    <t>Caro-Kann, two knights variation</t>
  </si>
  <si>
    <t>-22.88</t>
  </si>
  <si>
    <t>21:11:05</t>
  </si>
  <si>
    <t>8/8/5k2/8/1P3Ppb/8/4r3/5K2 b - - 1 85</t>
  </si>
  <si>
    <t>Queen's Indian, 4.e3</t>
  </si>
  <si>
    <t>36.27</t>
  </si>
  <si>
    <t>22:25:28</t>
  </si>
  <si>
    <t>5k2/2P2P2/1n4p1/6N1/3K3p/8/P6P/8 w - - 1 64</t>
  </si>
  <si>
    <t>23:31:32</t>
  </si>
  <si>
    <t>4Q1k1/7p/pnPp2p1/5p2/qp1b4/N6P/PP3PP1/6K1 b - - 9 33</t>
  </si>
  <si>
    <t>M48</t>
  </si>
  <si>
    <t>18.24</t>
  </si>
  <si>
    <t>00:17:20</t>
  </si>
  <si>
    <t>2019.07.25</t>
  </si>
  <si>
    <t>8/7R/8/5n2/5p2/p4k2/P6R/4K3 w - - 3 68</t>
  </si>
  <si>
    <t>01:22:26</t>
  </si>
  <si>
    <t>8/1p4p1/p7/1PPp4/P5k1/8/4r3/2K4r w - - 8 65</t>
  </si>
  <si>
    <t>-12.35</t>
  </si>
  <si>
    <t>02:21:46</t>
  </si>
  <si>
    <t>1k6/1p6/6P1/2P5/6q1/PP5K/6r1/8 w - - 5 63</t>
  </si>
  <si>
    <t>03:24:15</t>
  </si>
  <si>
    <t>r5k1/3R2R1/2p5/8/8/4PKPP/pr6/8 b - - 9 42</t>
  </si>
  <si>
    <t>11.87</t>
  </si>
  <si>
    <t>04:13:15</t>
  </si>
  <si>
    <t>8/8/1p2p3/p5Q1/8/P4N2/K1P4k/5Q2 b - - 1 54</t>
  </si>
  <si>
    <t>05:11:28</t>
  </si>
  <si>
    <t>1R6/8/pp4B1/2pp3P/6p1/2P4k/7Q/6K1 b - - 10 60</t>
  </si>
  <si>
    <t>-97.86</t>
  </si>
  <si>
    <t>06:12:39</t>
  </si>
  <si>
    <t>6R1/8/K3p3/4kp2/6p1/8/8/8 b - - 0 53</t>
  </si>
  <si>
    <t>07:06:25</t>
  </si>
  <si>
    <t>Q7/5rk1/1K6/1P4P1/8/8/8/8 b - - 0 75</t>
  </si>
  <si>
    <t>31.29</t>
  </si>
  <si>
    <t>08:17:40</t>
  </si>
  <si>
    <t>1Q6/8/2k5/4BP2/6p1/p2pP3/P2K4/8 w - - 1 50</t>
  </si>
  <si>
    <t>Sicilian, chameleon variation</t>
  </si>
  <si>
    <t>09:19:44</t>
  </si>
  <si>
    <t>8/1N6/pK1n4/P3k3/8/8/8/8 b - - 0 121</t>
  </si>
  <si>
    <t>KGA, bishop's gambit</t>
  </si>
  <si>
    <t>-15.43</t>
  </si>
  <si>
    <t>-19.95</t>
  </si>
  <si>
    <t>10:39:03</t>
  </si>
  <si>
    <t>8/8/2p5/3b2kp/6n1/R1b1r3/P5P1/3R2K1 b - - 7 46</t>
  </si>
  <si>
    <t>20.98</t>
  </si>
  <si>
    <t>11:33:11</t>
  </si>
  <si>
    <t>8/5p2/1R6/6k1/4Pb2/3K4/8/8 w - - 0 64</t>
  </si>
  <si>
    <t>12:41:02</t>
  </si>
  <si>
    <t>8/6pk/8/7p/1r2N2P/2R1K1P1/4b3/8 b - - 11 63</t>
  </si>
  <si>
    <t>13:46:40</t>
  </si>
  <si>
    <t>3R1k2/8/1p2PPK1/2pp4/8/p7/8/8 b - - 3 55</t>
  </si>
  <si>
    <t>-12.96</t>
  </si>
  <si>
    <t>14:42:22</t>
  </si>
  <si>
    <t>8/8/5R2/k3p3/8/1KP5/7q/8 w - - 0 58</t>
  </si>
  <si>
    <t>-45.81</t>
  </si>
  <si>
    <t>15:49:35</t>
  </si>
  <si>
    <t>8/8/8/p7/5K2/k7/6r1/1b1N4 b - - 0 64</t>
  </si>
  <si>
    <t>-13.99</t>
  </si>
  <si>
    <t>16:53:41</t>
  </si>
  <si>
    <t>8/7p/r6P/1p6/1P6/1K3k2/p3p3/R7 b - - 1 67</t>
  </si>
  <si>
    <t>18:03:41</t>
  </si>
  <si>
    <t>r2br1k1/5pp1/ppbBp2p/3n4/P2P4/2N4P/1P2BPP1/R2R2K1 w - - 9 28</t>
  </si>
  <si>
    <t>QGD, 4.Bg5 Be7</t>
  </si>
  <si>
    <t>-97.97</t>
  </si>
  <si>
    <t>18:43:15</t>
  </si>
  <si>
    <t>8/6p1/8/5b2/8/2p1k3/1q6/5K2 w - - 0 81</t>
  </si>
  <si>
    <t>-7.68</t>
  </si>
  <si>
    <t>19:50:05</t>
  </si>
  <si>
    <t>R7/1p4kp/8/8/4K3/8/1q6/8 w - - 0 54</t>
  </si>
  <si>
    <t>16.40</t>
  </si>
  <si>
    <t>20:58:26</t>
  </si>
  <si>
    <t>5k2/4rqpQ/p7/2Bp1p2/2p5/8/1PP5/1K5R w - - 2 47</t>
  </si>
  <si>
    <t>21:50:32</t>
  </si>
  <si>
    <t>2R5/2Q2p1k/6p1/p6p/P6q/6n1/6P1/6K1 b - - 15 59</t>
  </si>
  <si>
    <t>QGD, 3.Nc3</t>
  </si>
  <si>
    <t>15.23</t>
  </si>
  <si>
    <t>16.28</t>
  </si>
  <si>
    <t>22:44:57</t>
  </si>
  <si>
    <t>6Nk/5p2/2P4p/p6N/p2p4/P4p2/7K/8 b - - 0 63</t>
  </si>
  <si>
    <t>23:52:46</t>
  </si>
  <si>
    <t>7Q/8/8/4P3/4kP2/1Q6/6K1/8 b - - 0 107</t>
  </si>
  <si>
    <t>Modern defence, Averbakh system</t>
  </si>
  <si>
    <t>6.84</t>
  </si>
  <si>
    <t>01:10:34</t>
  </si>
  <si>
    <t>2019.07.26</t>
  </si>
  <si>
    <t>8/8/1p1K4/1Pp3k1/2P5/8/8/8 w - - 0 64</t>
  </si>
  <si>
    <t>17.34</t>
  </si>
  <si>
    <t>02:12:20</t>
  </si>
  <si>
    <t>7R/2Qb1k2/8/4Pqp1/p7/7P/5PP1/7K w - - 11 43</t>
  </si>
  <si>
    <t>Scotch, Steinitz variation</t>
  </si>
  <si>
    <t>63.82</t>
  </si>
  <si>
    <t>15.46</t>
  </si>
  <si>
    <t>03:08:35</t>
  </si>
  <si>
    <t>2b5/4K3/3P2p1/7p/5N1P/6P1/3k1P2/8 w - - 1 72</t>
  </si>
  <si>
    <t>04:16:25</t>
  </si>
  <si>
    <t>6k1/6p1/1p6/p3P2p/P3Q2P/6P1/5q1K/8 w - - 8 53</t>
  </si>
  <si>
    <t>QGD, Semi-Tarrasch, Primitive Pillsbury variation</t>
  </si>
  <si>
    <t>5.60</t>
  </si>
  <si>
    <t>05:14:36</t>
  </si>
  <si>
    <t>8/8/5p2/7p/3k3K/P7/6P1/8 b - - 0 58</t>
  </si>
  <si>
    <t>06:20:16</t>
  </si>
  <si>
    <t>r1r4k/2p3p1/2b5/2p3Bp/2P1p2P/pR2P1q1/P2RB3/2Q3K1 w - - 8 41</t>
  </si>
  <si>
    <t>17.39</t>
  </si>
  <si>
    <t>07:15:16</t>
  </si>
  <si>
    <t>8/8/P6p/8/2pk4/7P/6P1/6K1 w - - 0 42</t>
  </si>
  <si>
    <t>08:02:03</t>
  </si>
  <si>
    <t>6k1/1R3b2/7r/8/2P5/8/5K2/8 b - - 0 67</t>
  </si>
  <si>
    <t>-2.83</t>
  </si>
  <si>
    <t>09:12:46</t>
  </si>
  <si>
    <t>5b2/3r1b2/1p3pk1/1P1p1p2/r2P1Pp1/p1PKN1Pp/R6P/1R5B w - - 38 181</t>
  </si>
  <si>
    <t>28.95</t>
  </si>
  <si>
    <t>54.24</t>
  </si>
  <si>
    <t>10:44:02</t>
  </si>
  <si>
    <t>8/2p5/P1Pk1P2/1P6/3P1K2/5B2/8/r7 b - - 0 60</t>
  </si>
  <si>
    <t>11:52:20</t>
  </si>
  <si>
    <t>8/8/6pk/7p/1P6/8/P1r1R3/5K2 b - - 10 58</t>
  </si>
  <si>
    <t>-19.76</t>
  </si>
  <si>
    <t>-7.23</t>
  </si>
  <si>
    <t>12:48:46</t>
  </si>
  <si>
    <t>8/6p1/5p2/8/8/4K2p/4b2k/8 w - - 0 56</t>
  </si>
  <si>
    <t>-198.54</t>
  </si>
  <si>
    <t>13:49:13</t>
  </si>
  <si>
    <t>8/8/8/5p1K/5p2/k4P2/6r1/8 w - - 0 66</t>
  </si>
  <si>
    <t>7.79</t>
  </si>
  <si>
    <t>14:56:31</t>
  </si>
  <si>
    <t>8/8/3P2k1/6n1/2R5/1P6/K7/8 b - - 0 54</t>
  </si>
  <si>
    <t>-17.18</t>
  </si>
  <si>
    <t>-21.72</t>
  </si>
  <si>
    <t>15:55:58</t>
  </si>
  <si>
    <t>3r4/2q4k/1N5b/2p1pR2/1p2n2P/pP1bP2P/P6K/B5R1 b - - 1 70</t>
  </si>
  <si>
    <t>-0.38</t>
  </si>
  <si>
    <t>-1.04</t>
  </si>
  <si>
    <t>17:01:21</t>
  </si>
  <si>
    <t>r7/6n1/3k4/7R/8/8/8/2KB4 b - - 0 86</t>
  </si>
  <si>
    <t>-15.63</t>
  </si>
  <si>
    <t>18:11:44</t>
  </si>
  <si>
    <t>8/R4b2/5pk1/1B1p3p/4p3/5PK1/pr6/8 w - - 2 63</t>
  </si>
  <si>
    <t>3.58</t>
  </si>
  <si>
    <t>19:11:18</t>
  </si>
  <si>
    <t>8/8/5k2/8/p2rKP2/P7/8/8 w - - 0 62</t>
  </si>
  <si>
    <t>6.97</t>
  </si>
  <si>
    <t>28.35</t>
  </si>
  <si>
    <t>20:17:28</t>
  </si>
  <si>
    <t>8/3P4/2K5/4B3/4Pp2/8/6k1/8 w - - 0 67</t>
  </si>
  <si>
    <t>21:28:48</t>
  </si>
  <si>
    <t>3kr2R/R5P1/8/2p2pK1/2P5/2P5/8/8 b - - 0 59</t>
  </si>
  <si>
    <t>22:23:54</t>
  </si>
  <si>
    <t>5k2/5P2/6B1/2p1p3/2p3b1/2P5/5K2/8 w - - 22 58</t>
  </si>
  <si>
    <t>QGD, Ragozin, Vienna variation</t>
  </si>
  <si>
    <t>-0.99</t>
  </si>
  <si>
    <t>23:22:39</t>
  </si>
  <si>
    <t>8/3k4/7b/p4N2/1pK5/8/8/8 w - - 0 114</t>
  </si>
  <si>
    <t>QGD, Semi-Tarrasch defence, Pillsbury variation</t>
  </si>
  <si>
    <t>32.41</t>
  </si>
  <si>
    <t>25.56</t>
  </si>
  <si>
    <t>00:39:24</t>
  </si>
  <si>
    <t>2019.07.27</t>
  </si>
  <si>
    <t>7R/5bP1/n1p5/p1k2B2/P3Rp2/8/5P2/6K1 w - - 1 64</t>
  </si>
  <si>
    <t>13.08</t>
  </si>
  <si>
    <t>4.17</t>
  </si>
  <si>
    <t>01:45:57</t>
  </si>
  <si>
    <t>8/5k2/3R1b1p/7P/4K3/8/8/8 w - - 0 120</t>
  </si>
  <si>
    <t>-20.74</t>
  </si>
  <si>
    <t>-17.72</t>
  </si>
  <si>
    <t>03:04:34</t>
  </si>
  <si>
    <t>8/5p2/8/1bpk1p1p/7P/R6P/6K1/1r6 b - - 3 83</t>
  </si>
  <si>
    <t>-M48</t>
  </si>
  <si>
    <t>-24.95</t>
  </si>
  <si>
    <t>04:15:40</t>
  </si>
  <si>
    <t>8/8/8/7P/r2P3P/8/2k3K1/8 b - - 0 48</t>
  </si>
  <si>
    <t>05:08:52</t>
  </si>
  <si>
    <t>5k2/7p/p2p2pP/P1pP2P1/2P5/2K5/8/8 b - - 24 107</t>
  </si>
  <si>
    <t>English, Anglo-Dutch defense</t>
  </si>
  <si>
    <t>6.65</t>
  </si>
  <si>
    <t>13.19</t>
  </si>
  <si>
    <t>06:23:31</t>
  </si>
  <si>
    <t>8/2n5/8/4k3/1P6/P4K2/8/3R4 b - - 0 47</t>
  </si>
  <si>
    <t>Sicilian, dragon, Yugoslav attack, 7...O-O</t>
  </si>
  <si>
    <t>07:16:14</t>
  </si>
  <si>
    <t>8/8/p1p2p2/Pp4p1/1P1P1p1p/2P2P1P/1k1K2P1/8 w - - 10 72</t>
  </si>
  <si>
    <t>-6.57</t>
  </si>
  <si>
    <t>08:22:05</t>
  </si>
  <si>
    <t>8/8/3k4/3Pp3/4n3/8/4Kb2/8 w - - 0 85</t>
  </si>
  <si>
    <t>Sicilian, Canal-Sokolsky (Nimzovich-Rossolimo, Moscow) attack</t>
  </si>
  <si>
    <t>09:33:42</t>
  </si>
  <si>
    <t>8/8/5p1p/3pn1P1/3N4/5P2/5k1K/6r1 b - - 2 80</t>
  </si>
  <si>
    <t>Gruenfeld, Schlechter variation</t>
  </si>
  <si>
    <t>-3.75</t>
  </si>
  <si>
    <t>-M67</t>
  </si>
  <si>
    <t>10:46:28</t>
  </si>
  <si>
    <t>8/7n/7P/1b6/1P6/2k1K3/8/8 w - - 0 61</t>
  </si>
  <si>
    <t>97.96</t>
  </si>
  <si>
    <t>98.73</t>
  </si>
  <si>
    <t>11:44:56</t>
  </si>
  <si>
    <t>8/3k4/8/6Kp/8/p7/P4P2/8 w - - 0 51</t>
  </si>
  <si>
    <t>8/4k3/8/6RK/7p/6rP/8/8 b - - 0 71</t>
  </si>
  <si>
    <t>-M21</t>
  </si>
  <si>
    <t>13:51:13</t>
  </si>
  <si>
    <t>8/r7/1nB2k2/8/1K4p1/8/7p/8 b - - 1 136</t>
  </si>
  <si>
    <t>4.39</t>
  </si>
  <si>
    <t>15:14:02</t>
  </si>
  <si>
    <t>8/8/4pk2/8/8/5pP1/7P/6K1 w - - 0 46</t>
  </si>
  <si>
    <t>16:10:07</t>
  </si>
  <si>
    <t>5k2/8/8/6p1/P7/3r4/4R2K/8 w - - 0 74</t>
  </si>
  <si>
    <t>327.51</t>
  </si>
  <si>
    <t>17:17:53</t>
  </si>
  <si>
    <t>5r2/2kPR2P/8/3K4/8/8/8/8 w - - 0 84</t>
  </si>
  <si>
    <t>7.47</t>
  </si>
  <si>
    <t>7.94</t>
  </si>
  <si>
    <t>18:31:20</t>
  </si>
  <si>
    <t>8/P7/2K2k2/8/1P2B3/8/6P1/8 b - - 0 79</t>
  </si>
  <si>
    <t>KGD, Falkbeer counter-gambit</t>
  </si>
  <si>
    <t>-4.06</t>
  </si>
  <si>
    <t>-20.42</t>
  </si>
  <si>
    <t>19:39:12</t>
  </si>
  <si>
    <t>8/8/8/1P6/3K1p2/1r3k2/7R/8 b - - 0 115</t>
  </si>
  <si>
    <t>20:56:57</t>
  </si>
  <si>
    <t>8/3b4/8/6p1/3N4/4k1K1/7P/8 w - - 0 66</t>
  </si>
  <si>
    <t>-15.79</t>
  </si>
  <si>
    <t>-15.38</t>
  </si>
  <si>
    <t>21:57:56</t>
  </si>
  <si>
    <t>3r4/4Rp1p/p7/5p2/2K2P2/4pkP1/7P/8 b - - 1 45</t>
  </si>
  <si>
    <t>-988.46</t>
  </si>
  <si>
    <t>-37.39</t>
  </si>
  <si>
    <t>22:56:23</t>
  </si>
  <si>
    <t>6k1/5p1p/1bQ3p1/1p6/7P/6P1/5q1K/8 w - - 2 57</t>
  </si>
  <si>
    <t>23:57:13</t>
  </si>
  <si>
    <t>7k/1p3Q1p/3q4/8/6P1/P5KP/1r3p2/5R2 w - - 15 57</t>
  </si>
  <si>
    <t>01:02:17</t>
  </si>
  <si>
    <t>2019.07.28</t>
  </si>
  <si>
    <t>8/8/8/4p3/5kn1/7p/1r6/4R2K b - - 9 71</t>
  </si>
  <si>
    <t>English, Queens Indian formation</t>
  </si>
  <si>
    <t>02:33:14</t>
  </si>
  <si>
    <t>8/8/8/7K/3k3P/4p1r1/8/R7 b - - 0 129</t>
  </si>
  <si>
    <t>-9.99</t>
  </si>
  <si>
    <t>-12.30</t>
  </si>
  <si>
    <t>03:53:29</t>
  </si>
  <si>
    <t>2r5/4p3/3p2pk/p2P4/5P1p/P3PPq1/5K2/4r3 w - - 2 49</t>
  </si>
  <si>
    <t>8/5k2/2nR4/2B5/8/1r6/6K1/8 w - - 0 68</t>
  </si>
  <si>
    <t>05:59:09</t>
  </si>
  <si>
    <t>8/6pk/r4n1p/1q1B1Q2/4p3/4P1P1/p4P1P/R5K1 b - - 10 48</t>
  </si>
  <si>
    <t>QGD, Tartakower variation</t>
  </si>
  <si>
    <t>7r/8/p1pb2k1/6p1/3P4/1PB2bp1/P1P5/4K3 b - - 3 38</t>
  </si>
  <si>
    <t>2.57</t>
  </si>
  <si>
    <t>07:51:21</t>
  </si>
  <si>
    <t>4R3/5p2/4b1k1/8/7P/8/7K/8 b - - 0 65</t>
  </si>
  <si>
    <t>-6.08</t>
  </si>
  <si>
    <t>09:43:04</t>
  </si>
  <si>
    <t>2019.07.29</t>
  </si>
  <si>
    <t>8/k7/5b2/1nK4p/7P/8/8/8 w - - 0 99</t>
  </si>
  <si>
    <t>10:58:04</t>
  </si>
  <si>
    <t>8/2p5/1p2k1p1/p1b1Bp2/2P2P1p/1P2K2P/P5P1/8 w - - 10 44</t>
  </si>
  <si>
    <t>KP, Nimzovich defence, Bogolyubov variation</t>
  </si>
  <si>
    <t>11:36:20</t>
  </si>
  <si>
    <t>8/2b1k3/K1P5/p4Bp1/P6p/8/5P2/8 w - - 10 47</t>
  </si>
  <si>
    <t>12:29:04</t>
  </si>
  <si>
    <t>8/4k2P/6n1/4N3/4P3/2K5/8/8 b - - 0 76</t>
  </si>
  <si>
    <t>-11.86</t>
  </si>
  <si>
    <t>13:34:54</t>
  </si>
  <si>
    <t>8/8/P7/2b2k2/8/2K2b2/8/1qq5 w - - 3 96</t>
  </si>
  <si>
    <t>-8.22</t>
  </si>
  <si>
    <t>-6.71</t>
  </si>
  <si>
    <t>14:48:41</t>
  </si>
  <si>
    <t>8/8/6p1/r7/8/3k3P/6P1/4K3 w - - 0 69</t>
  </si>
  <si>
    <t>988.93</t>
  </si>
  <si>
    <t>4.75</t>
  </si>
  <si>
    <t>15:53:34</t>
  </si>
  <si>
    <t>5r2/3R4/8/8/2k2pK1/6P1/8/8 w - - 0 50</t>
  </si>
  <si>
    <t>16:57:17</t>
  </si>
  <si>
    <t>2r5/3q2k1/1p3p2/p1pPr1p1/P1P1P1Pp/3Q3P/1R6/4R1K1 b - - 97 134</t>
  </si>
  <si>
    <t>18:18:01</t>
  </si>
  <si>
    <t>8/8/6N1/p1r5/Pp4kP/6R1/6PK/2n5 b - - 10 61</t>
  </si>
  <si>
    <t>-20.97</t>
  </si>
  <si>
    <t>-100.02</t>
  </si>
  <si>
    <t>19:24:34</t>
  </si>
  <si>
    <t>8/5p1k/8/5PPp/4P1r1/4K3/8/8 b - - 3 59</t>
  </si>
  <si>
    <t>Bishop's opening, Berlin defence</t>
  </si>
  <si>
    <t>20:34:29</t>
  </si>
  <si>
    <t>8/PQ6/6R1/2k5/2B2K2/8/8/8 b - - 0 101</t>
  </si>
  <si>
    <t>Old Indian, main line</t>
  </si>
  <si>
    <t>327.56</t>
  </si>
  <si>
    <t>21:48:13</t>
  </si>
  <si>
    <t>k1R5/8/1Q2BP2/Pp2P3/5p2/P2p4/5K2/8 b - - 0 54</t>
  </si>
  <si>
    <t>-38.07</t>
  </si>
  <si>
    <t>-M31</t>
  </si>
  <si>
    <t>22:56:57</t>
  </si>
  <si>
    <t>8/8/2p5/8/2pnr3/p1k1N2R/8/K7 b - - 1 84</t>
  </si>
  <si>
    <t>00:06:15</t>
  </si>
  <si>
    <t>2019.07.30</t>
  </si>
  <si>
    <t>4Q3/p7/1p3Pk1/7q/5p1P/2r2P2/P7/5K2 b - - 10 45</t>
  </si>
  <si>
    <t>-15.78</t>
  </si>
  <si>
    <t>-32.26</t>
  </si>
  <si>
    <t>00:54:43</t>
  </si>
  <si>
    <t>2b3k1/p5p1/Pp5p/8/N1PPp1rq/8/5QB1/4NK2 b - - 0 44</t>
  </si>
  <si>
    <t>English, London defensive system</t>
  </si>
  <si>
    <t>01:44:06</t>
  </si>
  <si>
    <t>8/8/4k3/5p2/5P2/r1RKP3/8/8 b - - 98 101</t>
  </si>
  <si>
    <t>M35</t>
  </si>
  <si>
    <t>30.09</t>
  </si>
  <si>
    <t>02:54:42</t>
  </si>
  <si>
    <t>8/8/pp6/3K4/P5k1/1P6/2P5/8 w - - 2 79</t>
  </si>
  <si>
    <t>French, classical</t>
  </si>
  <si>
    <t>04:01:16</t>
  </si>
  <si>
    <t>8/8/4k3/7R/p7/8/r5P1/3K4 b - - 0 50</t>
  </si>
  <si>
    <t>Vienna gambit, Bardeleben variation</t>
  </si>
  <si>
    <t>04:52:25</t>
  </si>
  <si>
    <t>8/8/1Q6/8/5NPp/pk3q2/p4P1K/8 b - - 10 56</t>
  </si>
  <si>
    <t>988.67</t>
  </si>
  <si>
    <t>97.81</t>
  </si>
  <si>
    <t>05:42:23</t>
  </si>
  <si>
    <t>6k1/1R6/8/4P3/3n2Kp/b7/3B3P/8 w - - 2 61</t>
  </si>
  <si>
    <t>19.68</t>
  </si>
  <si>
    <t>27.11</t>
  </si>
  <si>
    <t>06:46:30</t>
  </si>
  <si>
    <t>6R1/5Pb1/6P1/r2k1K2/5B2/6P1/8/8 b - - 8 78</t>
  </si>
  <si>
    <t>-11.75</t>
  </si>
  <si>
    <t>07:48:00</t>
  </si>
  <si>
    <t>8/8/8/2p3K1/1k1b1p2/8/8/1q6 w - - 0 92</t>
  </si>
  <si>
    <t>English, Bremen system with ...g6</t>
  </si>
  <si>
    <t>-2.26</t>
  </si>
  <si>
    <t>09:47:14</t>
  </si>
  <si>
    <t>6r1/8/8/8/7P/4bk2/7K/4R3 w - - 0 60</t>
  </si>
  <si>
    <t>3.81</t>
  </si>
  <si>
    <t>10:36:55</t>
  </si>
  <si>
    <t>8/5p2/3k4/6PR/3K4/1n6/8/8 w - - 0 63</t>
  </si>
  <si>
    <t>French, Winawer, advance, Bogolyubov variation</t>
  </si>
  <si>
    <t>11:47:28</t>
  </si>
  <si>
    <t>4nk2/pp2r2p/1n3p2/4N3/r2Pp3/P3P2B/4KP1P/R5R1 w - - 12 30</t>
  </si>
  <si>
    <t>0.62</t>
  </si>
  <si>
    <t>12:24:34</t>
  </si>
  <si>
    <t>8/8/4p3/4k3/8/R7/2r1BK2/8 w - - 0 84</t>
  </si>
  <si>
    <t>-0.28</t>
  </si>
  <si>
    <t>13:32:36</t>
  </si>
  <si>
    <t>7k/8/5Nq1/8/1p5K/8/8/R7 w - - 0 95</t>
  </si>
  <si>
    <t>Pirc, classical (two knights) system</t>
  </si>
  <si>
    <t>-25.16</t>
  </si>
  <si>
    <t>14:45:07</t>
  </si>
  <si>
    <t>8/8/p7/1p1k2p1/1B3b1p/1P1p1p1P/5P2/4K3 b - - 1 69</t>
  </si>
  <si>
    <t>15:52:49</t>
  </si>
  <si>
    <t>5R1R/6k1/8/8/8/4np1P/r7/6K1 w - - 10 83</t>
  </si>
  <si>
    <t>-12.74</t>
  </si>
  <si>
    <t>-988.55</t>
  </si>
  <si>
    <t>16:59:53</t>
  </si>
  <si>
    <t>8/8/3r2p1/5p1p/7P/1k1n1NP1/5P2/5K2 b - - 3 81</t>
  </si>
  <si>
    <t>18:03:55</t>
  </si>
  <si>
    <t>1k6/2p3p1/1pQ2p2/1N4p1/1K2P1P1/3PPn1P/2P5/q7 b - - 10 37</t>
  </si>
  <si>
    <t>18:48:03</t>
  </si>
  <si>
    <t>5b2/7p/5pk1/5p2/P6P/5nP1/3RqP2/R6K b - - 0 48</t>
  </si>
  <si>
    <t>Sicilian, closed, Korchnoi variation</t>
  </si>
  <si>
    <t>5.20</t>
  </si>
  <si>
    <t>19:39:38</t>
  </si>
  <si>
    <t>3k4/8/8/1R6/p7/b1P5/4K3/8 b - - 0 62</t>
  </si>
  <si>
    <t>20:43:59</t>
  </si>
  <si>
    <t>8/5k2/5p2/8/7r/1R3K2/5P2/8 w - - 0 53</t>
  </si>
  <si>
    <t>21:36:33</t>
  </si>
  <si>
    <t>2b2r2/3rk3/1R1b2q1/3Q4/3P3p/3P1B2/P3R2P/7K b - - 10 47</t>
  </si>
  <si>
    <t>327.33</t>
  </si>
  <si>
    <t>M68</t>
  </si>
  <si>
    <t>22:26:23</t>
  </si>
  <si>
    <t>5k2/5r2/6P1/4Q3/p2P4/3B3K/PP6/6r1 b - - 0 51</t>
  </si>
  <si>
    <t>French, Winawer (Nimzovich) variation</t>
  </si>
  <si>
    <t>23:13:07</t>
  </si>
  <si>
    <t>6k1/pp3R1p/8/8/7P/5Rr1/Pr6/5K2 w - - 8 34</t>
  </si>
  <si>
    <t>French, Schlechter variation</t>
  </si>
  <si>
    <t>87.86</t>
  </si>
  <si>
    <t>32.20</t>
  </si>
  <si>
    <t>23:54:21</t>
  </si>
  <si>
    <t>8/1P4k1/n4p2/p4P2/1p1K3R/1P6/8/8 w - - 3 62</t>
  </si>
  <si>
    <t>00:58:26</t>
  </si>
  <si>
    <t>2019.07.31</t>
  </si>
  <si>
    <t>8/K7/6k1/3P3p/8/N7/P7/8 b - - 0 51</t>
  </si>
  <si>
    <t>02:05:38</t>
  </si>
  <si>
    <t>8/1p6/1P6/2K2n1p/7P/5k2/5B2/8 w - - 28 126</t>
  </si>
  <si>
    <t>03:23:38</t>
  </si>
  <si>
    <t>2Q5/4k3/4p1p1/7p/p2P4/2Pq2PP/Pr3PK1/8 w - - 10 36</t>
  </si>
  <si>
    <t>8.43</t>
  </si>
  <si>
    <t>327.43</t>
  </si>
  <si>
    <t>04:07:25</t>
  </si>
  <si>
    <t>5k2/3N4/5P2/2P5/6p1/4K3/8/8 b - - 0 100</t>
  </si>
  <si>
    <t>Sicilian, wing gambit, Marshall variation</t>
  </si>
  <si>
    <t>05:23:48</t>
  </si>
  <si>
    <t>7k/6p1/1p1p3q/1P2p3/4Q3/2B5/r3BKP1/8 w - - 10 51</t>
  </si>
  <si>
    <t>Ruy Lopez, Schliemann defence</t>
  </si>
  <si>
    <t>21.44</t>
  </si>
  <si>
    <t>222.59</t>
  </si>
  <si>
    <t>06:24:14</t>
  </si>
  <si>
    <t>4K3/1n6/1p1k4/1P1P4/4P3/8/8/1B6 b - - 16 60</t>
  </si>
  <si>
    <t>Sicilian, Kan, 5.Bd3</t>
  </si>
  <si>
    <t>-17.51</t>
  </si>
  <si>
    <t>-M29</t>
  </si>
  <si>
    <t>07:30:03</t>
  </si>
  <si>
    <t>8/8/8/R5p1/1pB1pbP1/1P1p1r2/6K1/1k6 b - - 5 82</t>
  </si>
  <si>
    <t>Sicilian, closed</t>
  </si>
  <si>
    <t>08:37:40</t>
  </si>
  <si>
    <t>8/1k6/1p6/1P1r4/P1R5/4K3/8/8 b - - 100 197</t>
  </si>
  <si>
    <t>10:10:23</t>
  </si>
  <si>
    <t>5r2/1kp5/2R5/p1Rp4/P2Pp3/1P6/2P3K1/4r3 b - - 10 90</t>
  </si>
  <si>
    <t>-0.18</t>
  </si>
  <si>
    <t>11:18:24</t>
  </si>
  <si>
    <t>8/5R2/8/4r3/p7/k7/P7/5K2 w - - 0 50</t>
  </si>
  <si>
    <t>12:12:01</t>
  </si>
  <si>
    <t>8/6Q1/1k4KP/3q4/pPn5/6P1/1P6/8 b - - 10 53</t>
  </si>
  <si>
    <t>KGA, bishop's gambit, Jaenisch variation</t>
  </si>
  <si>
    <t>-988.64</t>
  </si>
  <si>
    <t>13:05:19</t>
  </si>
  <si>
    <t>5k2/5p2/7R/8/rr6/pK6/8/R7 w - - 10 65</t>
  </si>
  <si>
    <t>Nimzo-Indian, Kmoch variation</t>
  </si>
  <si>
    <t>14:06:42</t>
  </si>
  <si>
    <t>6k1/4b2p/2Q3p1/2p3P1/2q1p3/4B1P1/5PK1/8 w - - 10 54</t>
  </si>
  <si>
    <t>15:01:21</t>
  </si>
  <si>
    <t>1rr3k1/8/p3Q3/q2P2Pp/7P/Ppn2N2/R7/K4B2 b - - 10 38</t>
  </si>
  <si>
    <t>16.14</t>
  </si>
  <si>
    <t>12.87</t>
  </si>
  <si>
    <t>15:48:17</t>
  </si>
  <si>
    <t>5k2/8/7p/R1N3p1/1pPn4/1P6/5PP1/6K1 w - - 1 47</t>
  </si>
  <si>
    <t>16:36:07</t>
  </si>
  <si>
    <t>7R/1p6/4k3/P2pp3/1Pr5/3K1P2/8/8 w - - 10 53</t>
  </si>
  <si>
    <t>17:40:07</t>
  </si>
  <si>
    <t>2bb1r1k/7p/p1qp1prN/2p1pN2/PpPnP3/1P1Q3P/5RPK/2B1R3 w - - 12 40</t>
  </si>
  <si>
    <t>18:27:39</t>
  </si>
  <si>
    <t>2b1r3/1p3pk1/rq3bp1/p2R4/P2p1N2/Q5Pp/1P1BPP1P/2R3K1 w - - 13 29</t>
  </si>
  <si>
    <t>19:00:20</t>
  </si>
  <si>
    <t>8/3P4/5b2/2K5/7p/6k1/1P6/6N1 b - - 10 73</t>
  </si>
  <si>
    <t>Queen's pawn, Yusupov-Rubinstein system</t>
  </si>
  <si>
    <t>-1.67</t>
  </si>
  <si>
    <t>20:08:05</t>
  </si>
  <si>
    <t>8/8/6R1/1r2P2p/7k/8/8/2K5 b - - 0 60</t>
  </si>
  <si>
    <t>21:04:54</t>
  </si>
  <si>
    <t>8/6k1/1R6/8/2KP3p/6r1/8/8 b - - 0 49</t>
  </si>
  <si>
    <t>21:59:19</t>
  </si>
  <si>
    <t>8/5p2/8/4P3/6P1/2K4p/7k/8 w - - 0 53</t>
  </si>
  <si>
    <t>22:57:58</t>
  </si>
  <si>
    <t>8/1p3r1k/p1p3b1/P2pP2p/1P1Q1p1P/2P2P1q/4B1R1/7K w - - 10 47</t>
  </si>
  <si>
    <t>-42.50</t>
  </si>
  <si>
    <t>-M63</t>
  </si>
  <si>
    <t>23:51:55</t>
  </si>
  <si>
    <t>8/6pk/3N4/8/p7/4KP2/8/8 b - - 0 60</t>
  </si>
  <si>
    <t>1.00</t>
  </si>
  <si>
    <t>00:54:11</t>
  </si>
  <si>
    <t>2019.08.01</t>
  </si>
  <si>
    <t>8/3k4/8/8/2Q1P3/7P/5q2/3K4 w - - 0 67</t>
  </si>
  <si>
    <t>-0.11</t>
  </si>
  <si>
    <t>01:55:50</t>
  </si>
  <si>
    <t>8/5b2/5r2/6k1/5R2/6P1/3K4/8 w - - 0 84</t>
  </si>
  <si>
    <t>-1.02</t>
  </si>
  <si>
    <t>03:05:27</t>
  </si>
  <si>
    <t>5k2/8/5P2/6r1/p7/2K5/8/5B2 w - - 0 69</t>
  </si>
  <si>
    <t>04:09:40</t>
  </si>
  <si>
    <t>8/5pk1/r4qpp/p2Q4/2P5/1P1R2KP/5P2/8 b - - 19 46</t>
  </si>
  <si>
    <t>Four knights, Spanish variation</t>
  </si>
  <si>
    <t>04:58:55</t>
  </si>
  <si>
    <t>8/p1p1kpr1/2p1p3/3rP3/7P/2P2R2/PP2R2K/8 b - - 10 39</t>
  </si>
  <si>
    <t>05:45:15</t>
  </si>
  <si>
    <t>4k3/8/p3pP2/Pp2P3/8/8/8/2K5 w - - 10 130</t>
  </si>
  <si>
    <t>-17.35</t>
  </si>
  <si>
    <t>07:04:28</t>
  </si>
  <si>
    <t>8/1r4R1/8/P3pp2/2k1b1p1/4P3/3K4/8 b - - 5 67</t>
  </si>
  <si>
    <t>16.95</t>
  </si>
  <si>
    <t>21.41</t>
  </si>
  <si>
    <t>08:08:40</t>
  </si>
  <si>
    <t>4r3/1p6/2pB2k1/2P1pq2/P6R/1Q6/P5PK/8 w - - 4 58</t>
  </si>
  <si>
    <t>Alekhine's defence, modern, Larsen variation</t>
  </si>
  <si>
    <t>09:04:29</t>
  </si>
  <si>
    <t>6Q1/kP6/5b2/3B1K2/8/8/8/8 w - - 0 65</t>
  </si>
  <si>
    <t>12.86</t>
  </si>
  <si>
    <t>10:05:26</t>
  </si>
  <si>
    <t>8/8/1Q6/R5Pp/7P/8/k5K1/8 b - - 2 83</t>
  </si>
  <si>
    <t>5.30</t>
  </si>
  <si>
    <t>11:16:15</t>
  </si>
  <si>
    <t>5r2/P5B1/2k3p1/8/4K3/8/8/8 w - - 0 70</t>
  </si>
  <si>
    <t>12:22:44</t>
  </si>
  <si>
    <t>2R5/6p1/5pk1/4p2p/2P1P2P/3r1P2/4r1PK/5R2 w - - 10 42</t>
  </si>
  <si>
    <t>13:16:12</t>
  </si>
  <si>
    <t>8/8/6K1/1kp5/8/pP6/P7/8 b - - 0 87</t>
  </si>
  <si>
    <t>Pirc, Austrian attack, 6.Bd3</t>
  </si>
  <si>
    <t>M45</t>
  </si>
  <si>
    <t>13.94</t>
  </si>
  <si>
    <t>14:18:51</t>
  </si>
  <si>
    <t>3R1r2/3P3k/6p1/7p/2p5/3R3P/5P2/4B1K1 b - - 0 61</t>
  </si>
  <si>
    <t>M7</t>
  </si>
  <si>
    <t>15:27:06</t>
  </si>
  <si>
    <t>6k1/4P3/3N1Pp1/6Pp/p6P/Pp6/1P1K4/8 w - - 1 94</t>
  </si>
  <si>
    <t>Three knights, Steinitz variation</t>
  </si>
  <si>
    <t>16:38:26</t>
  </si>
  <si>
    <t>1k6/8/8/P6R/5b2/4p3/4K2p/7B w - - 3 89</t>
  </si>
  <si>
    <t>M36</t>
  </si>
  <si>
    <t>17:51:35</t>
  </si>
  <si>
    <t>1k6/2rR4/6p1/1KP1p3/4Pp1p/5P1P/6P1/8 w - - 9 63</t>
  </si>
  <si>
    <t>-1.35</t>
  </si>
  <si>
    <t>18:55:31</t>
  </si>
  <si>
    <t>k7/3b4/8/Kp6/3P4/1P6/8/8 w - - 0 92</t>
  </si>
  <si>
    <t>-327.38</t>
  </si>
  <si>
    <t>-41.17</t>
  </si>
  <si>
    <t>20:04:10</t>
  </si>
  <si>
    <t>8/1k2q2p/p5p1/Pb2p3/2pbP3/1p4KP/3Q4/1B6 b - - 3 47</t>
  </si>
  <si>
    <t>QGD semi-Slav, Meran, Reynolds' variation</t>
  </si>
  <si>
    <t>M39</t>
  </si>
  <si>
    <t>21:07:21</t>
  </si>
  <si>
    <t>1r4k1/5q2/p5P1/2p1p1Q1/2P1P3/1P5P/7K/8 w - - 0 62</t>
  </si>
  <si>
    <t>22:11:20</t>
  </si>
  <si>
    <t>3r4/1pk2p2/p1p2bp1/5p1p/1P1Pr2P/1P1NP1P1/R2K1P2/2R5 b - - 86 68</t>
  </si>
  <si>
    <t>14.84</t>
  </si>
  <si>
    <t>19.31</t>
  </si>
  <si>
    <t>23:10:04</t>
  </si>
  <si>
    <t>b3k3/PNK4p/6p1/8/1Bn3P1/7P/8/8 b - - 16 54</t>
  </si>
  <si>
    <t>-12.68</t>
  </si>
  <si>
    <t>-115.91</t>
  </si>
  <si>
    <t>00:18:01</t>
  </si>
  <si>
    <t>2019.08.02</t>
  </si>
  <si>
    <t>8/p4k2/1p1p4/2pP1p2/2P1pP2/1Br5/P6K/8 b - - 1 61</t>
  </si>
  <si>
    <t>Nimzo-Indian, 4.e3</t>
  </si>
  <si>
    <t>01:20:42</t>
  </si>
  <si>
    <t>8/8/5k2/7P/6r1/8/4RP1K/8 b - - 0 64</t>
  </si>
  <si>
    <t>02:20:25</t>
  </si>
  <si>
    <t>8/8/4k1P1/3R4/6K1/1P2B3/8/8 w - - 0 73</t>
  </si>
  <si>
    <t>03:24:50</t>
  </si>
  <si>
    <t>2r5/2P5/2k5/1R2B3/p1K5/4r3/2P5/8 w - - 10 47</t>
  </si>
  <si>
    <t>French, Winawer, advance, 5.a3</t>
  </si>
  <si>
    <t>-327.11</t>
  </si>
  <si>
    <t>-97.82</t>
  </si>
  <si>
    <t>04:18:09</t>
  </si>
  <si>
    <t>8/4b3/8/4N3/3p1k2/3P1p2/5P1K/8 b - - 0 74</t>
  </si>
  <si>
    <t>English, New York (London) defensive system</t>
  </si>
  <si>
    <t>05:25:58</t>
  </si>
  <si>
    <t>r5k1/2p2ppp/p1nb1P2/1p6/5Pq1/PBN5/1P3P1P/R1B1Q1K1 w - - 9 23</t>
  </si>
  <si>
    <t>05:52:09</t>
  </si>
  <si>
    <t>7Q/4p3/5pk1/2q2r2/4b2K/1pPp4/3R4/5B2 w - - 8 66</t>
  </si>
  <si>
    <t>06:59:08</t>
  </si>
  <si>
    <t>8/8/8/8/6p1/3k1p2/2p1n3/5K2 w - - 0 96</t>
  </si>
  <si>
    <t>17.49</t>
  </si>
  <si>
    <t>08:10:41</t>
  </si>
  <si>
    <t>8/8/8/2N2P1p/p1k4P/8/8/5K2 w - - 2 69</t>
  </si>
  <si>
    <t>Catalan, closed, 5.Nf3</t>
  </si>
  <si>
    <t>-0.53</t>
  </si>
  <si>
    <t>09:18:53</t>
  </si>
  <si>
    <t>8/8/8/2p2k2/p1P1p2p/P1P1P1pP/3K2P1/8 b - - 1 44</t>
  </si>
  <si>
    <t>10:11:55</t>
  </si>
  <si>
    <t>2R5/kp1n1rp1/2p5/2P5/P2KB3/3P4/8/8 w - - 10 67</t>
  </si>
  <si>
    <t>11:09:32</t>
  </si>
  <si>
    <t>5R2/5P2/4k3/8/6p1/8/3bK3/8 b - - 0 120</t>
  </si>
  <si>
    <t>12:28:36</t>
  </si>
  <si>
    <t>8/2Nn1k2/8/4p2p/2N2n1P/4KP2/8/8 b - - 10 51</t>
  </si>
  <si>
    <t>QGD, Tartakower (Makagonov-Bondarevsky) system</t>
  </si>
  <si>
    <t>80.86</t>
  </si>
  <si>
    <t>327.30</t>
  </si>
  <si>
    <t>13:27:04</t>
  </si>
  <si>
    <t>Q7/2k1p1b1/3pPr2/8/KP6/8/8/8 w - - 21 62</t>
  </si>
  <si>
    <t>Dutch, Staunton gambit, Staunton's line</t>
  </si>
  <si>
    <t>14:31:23</t>
  </si>
  <si>
    <t>8/R7/4k1pP/5pP1/3K4/P6r/4p3/8 w - - 8 56</t>
  </si>
  <si>
    <t>0.69</t>
  </si>
  <si>
    <t>15:32:03</t>
  </si>
  <si>
    <t>8/8/8/4k3/1P6/4K1p1/b7/6B1 w - - 0 65</t>
  </si>
  <si>
    <t>16:34:25</t>
  </si>
  <si>
    <t>5k2/1Q6/4pq2/7p/4BPpP/4b1P1/7K/8 b - - 10 112</t>
  </si>
  <si>
    <t>5.33</t>
  </si>
  <si>
    <t>2.51</t>
  </si>
  <si>
    <t>17:50:07</t>
  </si>
  <si>
    <t>8/8/6k1/2pb4/7K/5P2/8/5R2 b - - 0 77</t>
  </si>
  <si>
    <t>Scotch gambit, Dubois-Reti defence</t>
  </si>
  <si>
    <t>-2.99</t>
  </si>
  <si>
    <t>18:57:00</t>
  </si>
  <si>
    <t>8/8/5pk1/7p/5r1K/7R/8/8 w - - 0 68</t>
  </si>
  <si>
    <t>97.80</t>
  </si>
  <si>
    <t>20:00:06</t>
  </si>
  <si>
    <t>8/1R6/1K6/P2r4/3kp3/8/8/2B5 w - - 1 70</t>
  </si>
  <si>
    <t>20:58:37</t>
  </si>
  <si>
    <t>8/P2k4/4p1p1/K4pP1/5P1P/8/8/8 b - - 0 62</t>
  </si>
  <si>
    <t>Alekhine's defence, modern, fianchetto variation</t>
  </si>
  <si>
    <t>97.65</t>
  </si>
  <si>
    <t>21:57:47</t>
  </si>
  <si>
    <t>8/2k5/P3R3/4p1P1/6K1/1r4PP/8/8 b - - 4 58</t>
  </si>
  <si>
    <t>114.41</t>
  </si>
  <si>
    <t>21.87</t>
  </si>
  <si>
    <t>22:54:32</t>
  </si>
  <si>
    <t>8/r5k1/1RN1n3/2pP4/2P2p2/pP3P2/P7/5K2 w - - 0 107</t>
  </si>
  <si>
    <t>-10.45</t>
  </si>
  <si>
    <t>00:09:28</t>
  </si>
  <si>
    <t>2019.08.03</t>
  </si>
  <si>
    <t>5k2/2n5/8/4P2p/1K6/8/8/4q3 w - - 0 63</t>
  </si>
  <si>
    <t>King's Indian, Zinnowitz variation</t>
  </si>
  <si>
    <t>8/8/3b4/2p3k1/p1P2p1p/P1P2K2/2P2BP1/8 b - - 59 75</t>
  </si>
  <si>
    <t>02:19:15</t>
  </si>
  <si>
    <t>8/2r2kp1/3Rbp1p/3B2rP/2PR2P1/6K1/8/8 b - - 10 52</t>
  </si>
  <si>
    <t>327.55</t>
  </si>
  <si>
    <t>03:14:52</t>
  </si>
  <si>
    <t>8/8/5K2/7k/1P2B1p1/7P/5B2/8 b - - 5 65</t>
  </si>
  <si>
    <t>17.29</t>
  </si>
  <si>
    <t>15.85</t>
  </si>
  <si>
    <t>04:16:30</t>
  </si>
  <si>
    <t>5b2/8/1R1n1pk1/1p1p1p1p/1P1P1P1P/4N1P1/4B1K1/8 w - - 5 73</t>
  </si>
  <si>
    <t>14.07</t>
  </si>
  <si>
    <t>19.42</t>
  </si>
  <si>
    <t>05:26:04</t>
  </si>
  <si>
    <t>r1r2k2/1p4p1/2p5/2PpnQ2/8/6P1/P3PPK1/7R b - - 1 33</t>
  </si>
  <si>
    <t>06:13:23</t>
  </si>
  <si>
    <t>8/8/8/1p5p/1Pk1p1p1/3pP1P1/1K3P2/8 b - - 2 99</t>
  </si>
  <si>
    <t>07:29:55</t>
  </si>
  <si>
    <t>8/8/2r5/1p3k2/8/3KR3/7P/8 w - - 0 174</t>
  </si>
  <si>
    <t>English, Mikenas-Carls, Flohr variation</t>
  </si>
  <si>
    <t>08:58:06</t>
  </si>
  <si>
    <t>8/8/8/3kp1Rp/4p2P/6P1/5PK1/r7 b - - 10 136</t>
  </si>
  <si>
    <t>10.75</t>
  </si>
  <si>
    <t>10:18:55</t>
  </si>
  <si>
    <t>5R2/8/4K3/1p1N4/3Pk3/8/8/8 b - - 0 86</t>
  </si>
  <si>
    <t>-20.16</t>
  </si>
  <si>
    <t>-246.56</t>
  </si>
  <si>
    <t>11:32:45</t>
  </si>
  <si>
    <t>8/8/1p3p2/pP6/P3bk1p/7B/5K2/8 b - - 1 66</t>
  </si>
  <si>
    <t>English opening, Agincourt variation</t>
  </si>
  <si>
    <t>12:37:13</t>
  </si>
  <si>
    <t>8/8/8/P7/5k2/2B4r/4Kp2/8 w - - 0 56</t>
  </si>
  <si>
    <t>13:33:28</t>
  </si>
  <si>
    <t>8/8/2P5/1n2p1p1/4Pk2/8/5K2/7B b - - 10 76</t>
  </si>
  <si>
    <t>14:37:35</t>
  </si>
  <si>
    <t>8/n7/8/2p5/4k1R1/4N3/4K3/r7 b - - 30 91</t>
  </si>
  <si>
    <t>14.88</t>
  </si>
  <si>
    <t>15:51:21</t>
  </si>
  <si>
    <t>8/2k1b3/8/PP6/8/8/2K2P2/8 w - - 0 58</t>
  </si>
  <si>
    <t>16:42:31</t>
  </si>
  <si>
    <t>8/p1R2pk1/8/4P1p1/2P3b1/3r2Pp/3N1P1P/4K3 b - - 8 50</t>
  </si>
  <si>
    <t>-31.66</t>
  </si>
  <si>
    <t>-983.43</t>
  </si>
  <si>
    <t>17:38:46</t>
  </si>
  <si>
    <t>8/8/7p/1p6/r5P1/1K3k2/p7/R7 b - - 1 58</t>
  </si>
  <si>
    <t>12.03</t>
  </si>
  <si>
    <t>18:37:15</t>
  </si>
  <si>
    <t>8/2R2K2/8/6P1/2QP4/3k4/8/8 b - - 0 75</t>
  </si>
  <si>
    <t>327.54</t>
  </si>
  <si>
    <t>19:47:18</t>
  </si>
  <si>
    <t>6k1/1P2P3/P2B1KP1/8/b7/8/8/8 b - - 0 83</t>
  </si>
  <si>
    <t>-11.31</t>
  </si>
  <si>
    <t>-M43</t>
  </si>
  <si>
    <t>20:57:34</t>
  </si>
  <si>
    <t>8/8/3n4/3B4/K7/4k3/5R2/6r1 b - - 0 93</t>
  </si>
  <si>
    <t>-21.49</t>
  </si>
  <si>
    <t>-21.25</t>
  </si>
  <si>
    <t>22:13:02</t>
  </si>
  <si>
    <t>8/p5kp/6b1/4P3/6P1/2n4p/2p5/2N3K1 b - - 0 62</t>
  </si>
  <si>
    <t>32.31</t>
  </si>
  <si>
    <t>23:19:17</t>
  </si>
  <si>
    <t>r7/7p/P3P2R/5k2/1p3P2/1P6/1KP5/8 w - - 0 66</t>
  </si>
  <si>
    <t>00:28:03</t>
  </si>
  <si>
    <t>2019.08.04</t>
  </si>
  <si>
    <t>8/1r4p1/3k2p1/p2Pp1P1/Pbp1Pp1P/2B2P2/1RK5/8 b - - 36 87</t>
  </si>
  <si>
    <t>01:34:49</t>
  </si>
  <si>
    <t>6n1/8/5pk1/4p2p/q2nP3/3NQ1PP/3B2K1/8 w - - 10 79</t>
  </si>
  <si>
    <t>-1.13</t>
  </si>
  <si>
    <t>-6.95</t>
  </si>
  <si>
    <t>02:42:42</t>
  </si>
  <si>
    <t>4K3/8/1p6/1p6/kq6/8/8/4Q3 w - - 0 106</t>
  </si>
  <si>
    <t>32.82</t>
  </si>
  <si>
    <t>03:58:17</t>
  </si>
  <si>
    <t>3R2R1/5k2/4p3/2p3P1/p1P5/P3K3/6r1/8 w - - 5 58</t>
  </si>
  <si>
    <t>977.11</t>
  </si>
  <si>
    <t>31.70</t>
  </si>
  <si>
    <t>04:59:38</t>
  </si>
  <si>
    <t>4b3/4P2R/3k1r2/1B1P3P/1K6/4P1p1/8/8 w - - 0 56</t>
  </si>
  <si>
    <t>31.65</t>
  </si>
  <si>
    <t>05:59:23</t>
  </si>
  <si>
    <t>6Q1/7P/3kp3/2p1n3/p1Pqp3/P7/6NK/8 w - - 6 59</t>
  </si>
  <si>
    <t>06:56:14</t>
  </si>
  <si>
    <t>8/5p1k/4p3/r3P2P/5KP1/8/5B2/8 w - - 91 102</t>
  </si>
  <si>
    <t>07:58:38</t>
  </si>
  <si>
    <t>8/8/p7/P7/4p3/5n2/R2k4/5K2 b - - 31 105</t>
  </si>
  <si>
    <t>French, classical, Alapin variation</t>
  </si>
  <si>
    <t>09:10:47</t>
  </si>
  <si>
    <t>8/5pk1/6p1/4P2p/5P2/3R2KP/8/5r2 b - - 10 44</t>
  </si>
  <si>
    <t>09:55:13</t>
  </si>
  <si>
    <t>2r5/p5k1/P2b4/2pP2P1/1p2QP1p/1P2B1q1/8/5R1K b - - 9 116</t>
  </si>
  <si>
    <t>11:10:29</t>
  </si>
  <si>
    <t>r7/1p6/2p5/p6p/2Pk1R2/1P5P/P7/2K5 b - - 9 42</t>
  </si>
  <si>
    <t>11:59:10</t>
  </si>
  <si>
    <t>8/2k3K1/2P4p/3B2bP/8/8/8/8 b - - 90 157</t>
  </si>
  <si>
    <t>11.04</t>
  </si>
  <si>
    <t>13:25:16</t>
  </si>
  <si>
    <t>5Q2/8/4k1bp/8/6PK/8/8/8 w - - 0 66</t>
  </si>
  <si>
    <t>988.70</t>
  </si>
  <si>
    <t>14:34:46</t>
  </si>
  <si>
    <t>1Q6/6P1/3R4/5P2/3k1K2/8/8/8 b - - 0 78</t>
  </si>
  <si>
    <t>15:42:36</t>
  </si>
  <si>
    <t>8/4Pkp1/8/8/2PPnqP1/Bp6/4Q3/6K1 b - - 10 65</t>
  </si>
  <si>
    <t>16:51:18</t>
  </si>
  <si>
    <t>rnb1k2r/pp3ppp/1q1ppn2/3p4/2PP4/4PN2/PP1Q1PPP/RN2KB1R b KQkq - 2 7</t>
  </si>
  <si>
    <t>17:28:22</t>
  </si>
  <si>
    <t>8/2kb4/1p1p1p2/r1pPq1p1/P1P1PpPp/R1P2P2/2B3P1/3Q2K1 b - - 100 142</t>
  </si>
  <si>
    <t>18:51:21</t>
  </si>
  <si>
    <t>8/8/8/6pk/8/6rP/2R5/6K1 w - - 0 65</t>
  </si>
  <si>
    <t>M73</t>
  </si>
  <si>
    <t>18.09</t>
  </si>
  <si>
    <t>19:56:06</t>
  </si>
  <si>
    <t>Q4b1r/8/4p1p1/P7/5P1P/2k5/7P/7K w - - 0 55</t>
  </si>
  <si>
    <t>18.96</t>
  </si>
  <si>
    <t>97.89</t>
  </si>
  <si>
    <t>20:58:10</t>
  </si>
  <si>
    <t>1Nk5/1R5R/3r4/8/8/1KP5/P2n4/8 w - - 7 71</t>
  </si>
  <si>
    <t>21:55:05</t>
  </si>
  <si>
    <t>8/8/8/4K2p/2bB3P/2P5/3k4/8 b - - 58 121</t>
  </si>
  <si>
    <t>-981.66</t>
  </si>
  <si>
    <t>-14.81</t>
  </si>
  <si>
    <t>23:08:32</t>
  </si>
  <si>
    <t>7Q/2r2K2/kp6/5nN1/8/2r5/6b1/8 w - - 0 105</t>
  </si>
  <si>
    <t>00:25:11</t>
  </si>
  <si>
    <t>2019.08.05</t>
  </si>
  <si>
    <t>5k2/p4p1p/2p3p1/P3Q3/3Pp3/6PP/q4PK1/8 w - - 10 37</t>
  </si>
  <si>
    <t>0.27</t>
  </si>
  <si>
    <t>01:04:54</t>
  </si>
  <si>
    <t>r1bqkb1r/pp2pppp/2np1n2/8/3NP3/2N5/PPP2PPP/R1BQKB1R w KQkq - 1 6</t>
  </si>
  <si>
    <t>-M15</t>
  </si>
  <si>
    <t>04:09:22</t>
  </si>
  <si>
    <t>8/6k1/3b2p1/1p1P3P/1P2p3/5ppB/7r/1R2K3 b - - 2 64</t>
  </si>
  <si>
    <t>2.02</t>
  </si>
  <si>
    <t>05:09:16</t>
  </si>
  <si>
    <t>8/6k1/4R3/8/1r4P1/5KP1/8/8 b - - 0 49</t>
  </si>
  <si>
    <t>-M40</t>
  </si>
  <si>
    <t>-327.25</t>
  </si>
  <si>
    <t>06:01:45</t>
  </si>
  <si>
    <t>8/5p1k/1p6/8/p2p3p/3K3P/3R4/q7 b - - 1 79</t>
  </si>
  <si>
    <t>07:04:10</t>
  </si>
  <si>
    <t>8/4k2p/4N3/3K1p2/8/4Pn1P/8/8 w - - 8 62</t>
  </si>
  <si>
    <t>08:06:08</t>
  </si>
  <si>
    <t>8/8/8/3b2k1/3B4/8/2rNK3/8 w - - 0 120</t>
  </si>
  <si>
    <t>10.90</t>
  </si>
  <si>
    <t>09:24:09</t>
  </si>
  <si>
    <t>3Q4/8/1pKN2k1/8/4R3/8/8/8 b - - 0 78</t>
  </si>
  <si>
    <t>327.63</t>
  </si>
  <si>
    <t>10:36:41</t>
  </si>
  <si>
    <t>8/6P1/p2BK3/8/4Q3/2rk4/8/4R3 b - - 2 62</t>
  </si>
  <si>
    <t>5.25</t>
  </si>
  <si>
    <t>3.59</t>
  </si>
  <si>
    <t>11:40:44</t>
  </si>
  <si>
    <t>r7/5k2/3K4/4P3/2RP4/8/8/8 b - - 0 90</t>
  </si>
  <si>
    <t>-15.00</t>
  </si>
  <si>
    <t>12:50:50</t>
  </si>
  <si>
    <t>8/7k/5p2/7p/6P1/8/2b1K3/8 w - - 0 72</t>
  </si>
  <si>
    <t>14:01:25</t>
  </si>
  <si>
    <t>3b4/6p1/8/p1Pkp3/P5P1/4BK2/8/8 b - - 10 45</t>
  </si>
  <si>
    <t>97.91</t>
  </si>
  <si>
    <t>15:01:17</t>
  </si>
  <si>
    <t>1N6/8/8/2p4b/8/2k1p2P/8/Q3K3 b - - 2 58</t>
  </si>
  <si>
    <t>32.00</t>
  </si>
  <si>
    <t>16:01:16</t>
  </si>
  <si>
    <t>1kbr3r/np6/3N4/1Nq5/4p1p1/3RP1Pp/Q6P/R5KB w - - 0 35</t>
  </si>
  <si>
    <t>16:44:11</t>
  </si>
  <si>
    <t>R7/P5k1/5p1p/6p1/r3p1P1/7P/4K3/8 b - - 10 80</t>
  </si>
  <si>
    <t>17:54:32</t>
  </si>
  <si>
    <t>8/p5k1/1p2N1pn/8/r5PP/5R1K/P7/8 b - - 10 40</t>
  </si>
  <si>
    <t>18:35:26</t>
  </si>
  <si>
    <t>8/7n/7P/p1p5/1pP5/1Pk5/3N4/2K5 b - - 10 85</t>
  </si>
  <si>
    <t>-987.51</t>
  </si>
  <si>
    <t>8/8/8/P7/6K1/3b4/2k1n2P/8 w - - 0 70</t>
  </si>
  <si>
    <t>20:49:27</t>
  </si>
  <si>
    <t>8/3r4/8/3R4/6PB/5k2/7K/8 b - - 0 44</t>
  </si>
  <si>
    <t>-13.00</t>
  </si>
  <si>
    <t>21:36:56</t>
  </si>
  <si>
    <t>8/2N5/8/2k5/1p6/1P1K4/p7/8 b - - 0 130</t>
  </si>
  <si>
    <t>13.39</t>
  </si>
  <si>
    <t>78.03</t>
  </si>
  <si>
    <t>22:54:55</t>
  </si>
  <si>
    <t>8/5pk1/8/P4P1R/r6P/2B5/6P1/5K2 b - - 2 62</t>
  </si>
  <si>
    <t>-100.14</t>
  </si>
  <si>
    <t>23:55:33</t>
  </si>
  <si>
    <t>8/8/8/3bp3/4k3/3p3K/3B4/8 b - - 0 124</t>
  </si>
  <si>
    <t>01:12:33</t>
  </si>
  <si>
    <t>2019.08.06</t>
  </si>
  <si>
    <t>1r6/pp2R1kp/3N2p1/3B4/b2b4/8/2r2PPP/5RK1 b - - 9 32</t>
  </si>
  <si>
    <t>-0.89</t>
  </si>
  <si>
    <t>02:02:51</t>
  </si>
  <si>
    <t>6r1/1p6/p1k1ppp1/P1Pb1r1p/1P1P3P/4KN2/3R1RP1/8 b - - 100 88</t>
  </si>
  <si>
    <t>03:13:14</t>
  </si>
  <si>
    <t>8/5p1k/4q1p1/2Q4p/p6P/P5P1/5PK1/8 w - - 52 57</t>
  </si>
  <si>
    <t>11.81</t>
  </si>
  <si>
    <t>04:14:51</t>
  </si>
  <si>
    <t>b4rk1/5pQ1/p3pP2/1p1pP1P1/1P1N4/3P4/8/2B2RK1 b - - 4 34</t>
  </si>
  <si>
    <t>05:04:25</t>
  </si>
  <si>
    <t>R7/b7/k1K5/8/1PB1p3/5P2/8/8 b - - 1 89</t>
  </si>
  <si>
    <t>0.84</t>
  </si>
  <si>
    <t>06:13:33</t>
  </si>
  <si>
    <t>8/5k2/5P2/4r3/5RP1/8/8/3K4 b - - 0 54</t>
  </si>
  <si>
    <t>07:13:57</t>
  </si>
  <si>
    <t>8/8/5R1R/6k1/8/4P2p/5PP1/2q3K1 w - - 6 76</t>
  </si>
  <si>
    <t>08:19:53</t>
  </si>
  <si>
    <t>8/3bQ3/p2P1pkp/5q1p/8/5P2/3B2P1/6K1 b - - 12 123</t>
  </si>
  <si>
    <t>42.52</t>
  </si>
  <si>
    <t>09:38:37</t>
  </si>
  <si>
    <t>8/6B1/p7/8/2ppkP2/8/2P5/1K6 w - - 1 50</t>
  </si>
  <si>
    <t>10:34:05</t>
  </si>
  <si>
    <t>8/1Q2Nrpk/4N3/8/2p5/4PPK1/1P5P/4q3 w - - 9 57</t>
  </si>
  <si>
    <t>11:30:14</t>
  </si>
  <si>
    <t>8/1p6/8/2P1Bp2/4bP2/4K1k1/8/8 w - - 10 66</t>
  </si>
  <si>
    <t>12:27:04</t>
  </si>
  <si>
    <t>3q4/r5k1/1R1p4/p1pPp3/P1P2pP1/5P1K/8/1Q6 b - - 16 58</t>
  </si>
  <si>
    <t>-327.45</t>
  </si>
  <si>
    <t>13:27:38</t>
  </si>
  <si>
    <t>6k1/r7/7P/8/2npP3/1p3P2/6P1/5K2 w - - 2 87</t>
  </si>
  <si>
    <t>-17.97</t>
  </si>
  <si>
    <t>-59.15</t>
  </si>
  <si>
    <t>14:37:45</t>
  </si>
  <si>
    <t>4R3/R7/3pk3/1Pr2p2/4rP1p/3K2pP/4p3/8 b - - 7 86</t>
  </si>
  <si>
    <t>-41.73</t>
  </si>
  <si>
    <t>15:51:19</t>
  </si>
  <si>
    <t>8/4k3/4n2p/8/8/2P3P1/8/6K1 b - - 0 57</t>
  </si>
  <si>
    <t>3.93</t>
  </si>
  <si>
    <t>16:50:00</t>
  </si>
  <si>
    <t>8/8/1k6/P6R/8/2K5/6rP/8 b - - 0 41</t>
  </si>
  <si>
    <t>17:46:05</t>
  </si>
  <si>
    <t>1n6/2N5/p7/1pP2p1p/1P6/Pk4P1/3K4/8 w - - 10 57</t>
  </si>
  <si>
    <t>-0.78</t>
  </si>
  <si>
    <t>18:37:34</t>
  </si>
  <si>
    <t>8/8/p5b1/k6N/7P/4K3/8/8 b - - 0 56</t>
  </si>
  <si>
    <t>7.11</t>
  </si>
  <si>
    <t>19:31:22</t>
  </si>
  <si>
    <t>5R1k/5Q2/3N2p1/3P4/4P3/7p/6P1/7K b - - 0 56</t>
  </si>
  <si>
    <t>20:34:19</t>
  </si>
  <si>
    <t>8/3K2p1/5p1k/P4n1P/2b5/8/8/1R6 w - - 10 104</t>
  </si>
  <si>
    <t>10.63</t>
  </si>
  <si>
    <t>21:49:44</t>
  </si>
  <si>
    <t>8/8/8/8/2PkP1R1/8/4B1K1/8 b - - 0 63</t>
  </si>
  <si>
    <t>22:59:07</t>
  </si>
  <si>
    <t>3Q4/8/3k4/pQ3P2/P4K2/8/8/8 b - - 2 79</t>
  </si>
  <si>
    <t>-14.96</t>
  </si>
  <si>
    <t>00:00:48</t>
  </si>
  <si>
    <t>2019.08.07</t>
  </si>
  <si>
    <t>8/4K3/8/2p5/2P5/1p1r4/3k4/1R6 b - - 8 82</t>
  </si>
  <si>
    <t>42.51</t>
  </si>
  <si>
    <t>01:10:50</t>
  </si>
  <si>
    <t>8/K2R4/P7/7k/5P2/1P6/1r6/8 w - - 1 53</t>
  </si>
  <si>
    <t>16.47</t>
  </si>
  <si>
    <t>246.01</t>
  </si>
  <si>
    <t>02:14:12</t>
  </si>
  <si>
    <t>6r1/2k5/2NNP1p1/2K2p1p/5P1P/6P1/8/8 b - - 6 98</t>
  </si>
  <si>
    <t>03:28:42</t>
  </si>
  <si>
    <t>8/8/6p1/1p1Np1k1/1P2PnP1/5P2/5R1K/6r1 b - - 10 74</t>
  </si>
  <si>
    <t>-988.75</t>
  </si>
  <si>
    <t>04:36:54</t>
  </si>
  <si>
    <t>8/3b4/5p2/5P2/8/k1pK4/8/8 w - - 0 60</t>
  </si>
  <si>
    <t>Reti, King's Indian attack, French variation</t>
  </si>
  <si>
    <t>05:41:44</t>
  </si>
  <si>
    <t>8/4P2p/4r1k1/p1Q5/Pp1R3K/6P1/7P/5q2 b - - 10 54</t>
  </si>
  <si>
    <t>111.38</t>
  </si>
  <si>
    <t>06:41:08</t>
  </si>
  <si>
    <t>4Qbk1/p1r5/Pp2P3/1P6/7p/7K/8/8 b - - 5 85</t>
  </si>
  <si>
    <t>14.31</t>
  </si>
  <si>
    <t>07:54:46</t>
  </si>
  <si>
    <t>8/8/8/6Q1/1k2P3/6P1/5P1K/5q2 w - - 1 84</t>
  </si>
  <si>
    <t>09:05:35</t>
  </si>
  <si>
    <t>8/8/8/3k2p1/pr2p1P1/R3Kp1P/8/5N2 w - - 10 75</t>
  </si>
  <si>
    <t>29.03</t>
  </si>
  <si>
    <t>10:15:37</t>
  </si>
  <si>
    <t>8/5k2/3P4/2PK2p1/4r1P1/8/8/8 w - - 0 67</t>
  </si>
  <si>
    <t>11:20:31</t>
  </si>
  <si>
    <t>8/kq1Q2p1/4p3/3pPpP1/3P1P2/1p2K3/8/8 w - - 10 132</t>
  </si>
  <si>
    <t>-8.20</t>
  </si>
  <si>
    <t>12:41:35</t>
  </si>
  <si>
    <t>7R/8/8/8/1k3K2/7p/p5b1/8 b - - 0 73</t>
  </si>
  <si>
    <t>24.70</t>
  </si>
  <si>
    <t>18.13</t>
  </si>
  <si>
    <t>13:47:15</t>
  </si>
  <si>
    <t>1r6/1P4k1/B1PR2p1/K5R1/8/5b2/8/1r6 b - - 2 59</t>
  </si>
  <si>
    <t>-17.71</t>
  </si>
  <si>
    <t>-18.86</t>
  </si>
  <si>
    <t>14:49:17</t>
  </si>
  <si>
    <t>8/8/2p2p2/rpn3p1/6P1/pk2NP2/5K2/R7 b - - 3 91</t>
  </si>
  <si>
    <t>16:02:24</t>
  </si>
  <si>
    <t>6k1/q7/4K3/4B3/1P2QP2/P7/8/6r1 b - - 10 64</t>
  </si>
  <si>
    <t>16:58:10</t>
  </si>
  <si>
    <t>5rk1/1b2q2p/3R2p1/2P1p3/4p3/4P1NQ/6PK/8 b - - 39 57</t>
  </si>
  <si>
    <t>18:02:46</t>
  </si>
  <si>
    <t>4k3/R5P1/4K3/4B2P/p7/2P2P2/8/8 b - - 0 80</t>
  </si>
  <si>
    <t>1.94</t>
  </si>
  <si>
    <t>19:07:56</t>
  </si>
  <si>
    <t>8/4k3/7R/4P3/3K3P/8/r7/8 b - - 0 63</t>
  </si>
  <si>
    <t>0.74</t>
  </si>
  <si>
    <t>20:11:24</t>
  </si>
  <si>
    <t>8/8/p2pk3/P3b1pp/3r4/7P/R5P1/1R1K4 w - - 28 61</t>
  </si>
  <si>
    <t>21:16:59</t>
  </si>
  <si>
    <t>3b4/3pk3/1p6/5p1p/PNPP1P2/8/8/4K3 w - - 10 64</t>
  </si>
  <si>
    <t>22:15:12</t>
  </si>
  <si>
    <t>4R3/8/5kp1/2r1np2/8/6P1/4B1KP/8 w - - 16 82</t>
  </si>
  <si>
    <t>23:23:05</t>
  </si>
  <si>
    <t>8/4knp1/7p/5P1P/3K1PP1/8/8/8 b - - 24 94</t>
  </si>
  <si>
    <t>988.58</t>
  </si>
  <si>
    <t>00:37:04</t>
  </si>
  <si>
    <t>2019.08.08</t>
  </si>
  <si>
    <t>3b4/8/1P6/P4N1P/4p3/1K5k/4B3/8 b - - 0 60</t>
  </si>
  <si>
    <t>01:34:18</t>
  </si>
  <si>
    <t>7k/1R6/7P/8/4K3/r7/1p6/8 b - - 0 87</t>
  </si>
  <si>
    <t>983.25</t>
  </si>
  <si>
    <t>7.34</t>
  </si>
  <si>
    <t>02:45:39</t>
  </si>
  <si>
    <t>8/r7/8/8/1P2k3/8/1KP2R2/8 w - - 0 53</t>
  </si>
  <si>
    <t>03:45:23</t>
  </si>
  <si>
    <t>6k1/8/8/7P/2q2bP1/5P2/5Q2/6K1 w - - 10 67</t>
  </si>
  <si>
    <t>04:49:06</t>
  </si>
  <si>
    <t>8/8/8/8/2bkr3/5P2/3K2P1/8 w - - 0 52</t>
  </si>
  <si>
    <t>05:42:00</t>
  </si>
  <si>
    <t>8/3R4/5p1k/1p3Pp1/p5K1/P1P5/1P2r3/8 w - - 10 58</t>
  </si>
  <si>
    <t>06:45:46</t>
  </si>
  <si>
    <t>6R1/3r4/1k6/1p5N/4K3/8/8/8 b - - 0 101</t>
  </si>
  <si>
    <t>Scotch, Paulsen attack</t>
  </si>
  <si>
    <t>07:56:17</t>
  </si>
  <si>
    <t>5rk1/3b1p2/6p1/1PR1p3/4Q1P1/P3P3/3r2R1/4qBK1 b - - 10 37</t>
  </si>
  <si>
    <t>08:42:36</t>
  </si>
  <si>
    <t>8/p4R1k/r3p3/5p1p/1b1B2pP/4P1P1/5P2/5K2 b - - 10 42</t>
  </si>
  <si>
    <t>-38.80</t>
  </si>
  <si>
    <t>-97.05</t>
  </si>
  <si>
    <t>09:32:55</t>
  </si>
  <si>
    <t>8/8/8/1R1n1p2/6p1/ppk5/5K2/8 b - - 1 58</t>
  </si>
  <si>
    <t>0.31</t>
  </si>
  <si>
    <t>10:30:23</t>
  </si>
  <si>
    <t>1K6/8/8/P3p3/3RP3/5k2/8/8 b - - 0 76</t>
  </si>
  <si>
    <t>11:35:36</t>
  </si>
  <si>
    <t>8/8/8/p5p1/1p6/3K1k2/8/4R3 b - - 0 112</t>
  </si>
  <si>
    <t>23.32</t>
  </si>
  <si>
    <t>12:50:42</t>
  </si>
  <si>
    <t>8/P1K2k1p/3r3P/1P4p1/3P4/4B1P1/5P2/8 b - - 2 67</t>
  </si>
  <si>
    <t>3Q4/4b3/1P3k2/1K6/4B3/8/7p/8 w - - 3 90</t>
  </si>
  <si>
    <t>-21.26</t>
  </si>
  <si>
    <t>-988.49</t>
  </si>
  <si>
    <t>15:11:26</t>
  </si>
  <si>
    <t>3r4/8/5pk1/p1n1p3/P7/2P1N3/1KR5/6r1 b - - 1 58</t>
  </si>
  <si>
    <t>-27.07</t>
  </si>
  <si>
    <t>-12.86</t>
  </si>
  <si>
    <t>16:17:16</t>
  </si>
  <si>
    <t>7k/7p/8/1p3p2/2pp4/7r/6K1/5R2 b - - 0 57</t>
  </si>
  <si>
    <t>17:19:44</t>
  </si>
  <si>
    <t>r4r1k/PRR4P/6p1/3p4/3P4/8/1P3P2/6K1 w - - 1 59</t>
  </si>
  <si>
    <t>17.85</t>
  </si>
  <si>
    <t>22.40</t>
  </si>
  <si>
    <t>18:25:17</t>
  </si>
  <si>
    <t>8/8/7R/2R5/5k2/r7/P4PK1/8 b - - 6 63</t>
  </si>
  <si>
    <t>19:24:09</t>
  </si>
  <si>
    <t>5b1k/5P2/8/8/1r2q2P/1P2p3/P5QP/5R1K w - - 19 57</t>
  </si>
  <si>
    <t>-12.42</t>
  </si>
  <si>
    <t>20:20:27</t>
  </si>
  <si>
    <t>4b3/7r/p7/P6K/5q2/8/6k1/5n2 w - - 14 95</t>
  </si>
  <si>
    <t>21:35:29</t>
  </si>
  <si>
    <t>8/6p1/4B3/5P2/1k3n2/p6P/K7/8 b - - 10 56</t>
  </si>
  <si>
    <t>-42.01</t>
  </si>
  <si>
    <t>22:32:42</t>
  </si>
  <si>
    <t>8/8/p5nk/8/4P3/7P/8/4K3 b - - 0 57</t>
  </si>
  <si>
    <t>23:28:01</t>
  </si>
  <si>
    <t>8/8/3K4/1p5p/1P3P2/6k1/8/8 w - - 0 55</t>
  </si>
  <si>
    <t>average ply</t>
  </si>
  <si>
    <t>tot. time t</t>
  </si>
  <si>
    <t>Time-budget (h)</t>
  </si>
  <si>
    <t>avge time t</t>
  </si>
  <si>
    <t>hrs</t>
  </si>
  <si>
    <t>hms</t>
  </si>
  <si>
    <t>t budget</t>
  </si>
  <si>
    <t>total time</t>
  </si>
  <si>
    <t>avge time</t>
  </si>
  <si>
    <t>tot. time</t>
  </si>
  <si>
    <t>League 1</t>
  </si>
  <si>
    <t>L 1 Playoff</t>
  </si>
  <si>
    <t>SB</t>
  </si>
  <si>
    <t>X</t>
  </si>
  <si>
    <t>Sc</t>
  </si>
  <si>
    <t>nSB</t>
  </si>
  <si>
    <t>%P</t>
  </si>
  <si>
    <t>16.1po</t>
  </si>
  <si>
    <t>=1==</t>
  </si>
  <si>
    <t>0==1</t>
  </si>
  <si>
    <t>=0==</t>
  </si>
  <si>
    <t>1===</t>
  </si>
  <si>
    <t>0===</t>
  </si>
  <si>
    <t>1==0</t>
  </si>
  <si>
    <t>16.P</t>
  </si>
  <si>
    <t>=101=1</t>
  </si>
  <si>
    <t>==0===</t>
  </si>
  <si>
    <t>1=1=1=</t>
  </si>
  <si>
    <t>10==11</t>
  </si>
  <si>
    <t>=1==1=</t>
  </si>
  <si>
    <t>1=1==1</t>
  </si>
  <si>
    <t>=010=0</t>
  </si>
  <si>
    <t>=1==0=</t>
  </si>
  <si>
    <t>==1111</t>
  </si>
  <si>
    <t>===111</t>
  </si>
  <si>
    <t>1=11==</t>
  </si>
  <si>
    <t>==1===</t>
  </si>
  <si>
    <t>===1=1</t>
  </si>
  <si>
    <t>11====</t>
  </si>
  <si>
    <t>1===11</t>
  </si>
  <si>
    <t>=0==1=</t>
  </si>
  <si>
    <t>0=0=0=</t>
  </si>
  <si>
    <t>==0000</t>
  </si>
  <si>
    <t>01==00</t>
  </si>
  <si>
    <t>===000</t>
  </si>
  <si>
    <t>===0=0</t>
  </si>
  <si>
    <t>=0==0=</t>
  </si>
  <si>
    <t>0=00==</t>
  </si>
  <si>
    <t>00====</t>
  </si>
  <si>
    <t>=1====</t>
  </si>
  <si>
    <t>0=0==0</t>
  </si>
  <si>
    <t>0===00</t>
  </si>
  <si>
    <t>=0====</t>
  </si>
  <si>
    <t>16.SF</t>
  </si>
  <si>
    <t>man.</t>
  </si>
  <si>
    <t>----&gt;&gt;&gt; TCEC 16 Superfinal</t>
  </si>
  <si>
    <r>
      <t>Elo</t>
    </r>
    <r>
      <rPr>
        <b/>
        <sz val="5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±</t>
    </r>
  </si>
  <si>
    <t>————</t>
  </si>
  <si>
    <t>4</t>
  </si>
  <si>
    <t>3</t>
  </si>
  <si>
    <t>2</t>
  </si>
  <si>
    <t>5</t>
  </si>
  <si>
    <t>3½</t>
  </si>
  <si>
    <t>1</t>
  </si>
  <si>
    <t>1½</t>
  </si>
  <si>
    <t>2½</t>
  </si>
  <si>
    <t>4½</t>
  </si>
  <si>
    <t>Elo ±</t>
  </si>
  <si>
    <t>5½</t>
  </si>
  <si>
    <t>DRR1</t>
  </si>
  <si>
    <t>+DRR2</t>
  </si>
  <si>
    <t>9</t>
  </si>
  <si>
    <t>18</t>
  </si>
  <si>
    <t>15</t>
  </si>
  <si>
    <t>7</t>
  </si>
  <si>
    <t>14</t>
  </si>
  <si>
    <t>8½</t>
  </si>
  <si>
    <t>=1=1</t>
  </si>
  <si>
    <t>=0=0</t>
  </si>
  <si>
    <t>RR1</t>
  </si>
  <si>
    <t>..2</t>
  </si>
  <si>
    <t>..3</t>
  </si>
  <si>
    <t>..4</t>
  </si>
  <si>
    <t>..5</t>
  </si>
  <si>
    <t>..6</t>
  </si>
  <si>
    <t>4.5</t>
  </si>
  <si>
    <t>5.5</t>
  </si>
  <si>
    <t>w</t>
  </si>
  <si>
    <t>ld</t>
  </si>
  <si>
    <t>16½</t>
  </si>
  <si>
    <t>7½</t>
  </si>
  <si>
    <t>13½</t>
  </si>
  <si>
    <t>StoofVlees II</t>
  </si>
  <si>
    <t>StoofVlees II a10</t>
  </si>
  <si>
    <t>StoofVlees II a11</t>
  </si>
  <si>
    <t>StoofVlees II a12</t>
  </si>
  <si>
    <t>Elo</t>
  </si>
  <si>
    <t>Set</t>
  </si>
  <si>
    <t>LCZero Community</t>
  </si>
  <si>
    <r>
      <t>1</t>
    </r>
    <r>
      <rPr>
        <b/>
        <sz val="3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(P)</t>
    </r>
  </si>
  <si>
    <t>TCEC_16: Index to worksheets</t>
  </si>
  <si>
    <t>This index</t>
  </si>
  <si>
    <t>TCEC16 cross-tables</t>
  </si>
  <si>
    <t>TCEC16 engines</t>
  </si>
  <si>
    <t>T16: Generic Divisional Statistics</t>
  </si>
  <si>
    <t>TCEC16 generic Divisional Statistics</t>
  </si>
  <si>
    <t>TCEC16 shortest and longest games</t>
  </si>
  <si>
    <t>TCEC16: shortest/Longest Games</t>
  </si>
  <si>
    <t>TCEC16 Qualification League games</t>
  </si>
  <si>
    <t>TCEC16 League 2 games</t>
  </si>
  <si>
    <t>TCEC16 League 1 games</t>
  </si>
  <si>
    <t>TCEC16 League 1 play-off games</t>
  </si>
  <si>
    <t>TCEC16 Premier Division games</t>
  </si>
  <si>
    <t>TCEC16 Superfinal games</t>
  </si>
  <si>
    <t>TCEC16: League 1 Results</t>
  </si>
  <si>
    <t>TCEC 16: League 2 Results</t>
  </si>
  <si>
    <t>TCEC16: League 1 Playoff Results</t>
  </si>
  <si>
    <t>TCEC16: SuperFinal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</si>
</sst>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"/>
    <numFmt numFmtId="165" formatCode="0.0"/>
    <numFmt numFmtId="166" formatCode="0.000"/>
    <numFmt numFmtId="167" formatCode="00.0"/>
    <numFmt numFmtId="168" formatCode="0.0%"/>
    <numFmt numFmtId="169" formatCode="\+000;\-000;0"/>
    <numFmt numFmtId="170" formatCode="00.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8.5"/>
      <color rgb="FF000000"/>
      <name val="Times New Roman"/>
      <family val="1"/>
    </font>
    <font>
      <sz val="8.5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9"/>
      <color theme="1"/>
      <name val="Times New Roman"/>
      <family val="1"/>
    </font>
    <font>
      <u/>
      <sz val="11"/>
      <color theme="10"/>
      <name val="Times New Roman"/>
      <family val="1"/>
    </font>
    <font>
      <sz val="9"/>
      <color rgb="FFFF0000"/>
      <name val="Times New Roman"/>
      <family val="1"/>
    </font>
    <font>
      <sz val="9"/>
      <color rgb="FF212529"/>
      <name val="Times New Roman"/>
      <family val="1"/>
    </font>
    <font>
      <b/>
      <sz val="16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8.5"/>
      <color theme="0" tint="-0.499984740745262"/>
      <name val="Times New Roman"/>
      <family val="1"/>
    </font>
    <font>
      <sz val="9"/>
      <color theme="0" tint="-0.499984740745262"/>
      <name val="Times New Roman"/>
      <family val="1"/>
    </font>
    <font>
      <b/>
      <sz val="5"/>
      <color theme="1"/>
      <name val="Times New Roman"/>
      <family val="1"/>
    </font>
    <font>
      <b/>
      <sz val="3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1"/>
      </top>
      <bottom style="thin">
        <color theme="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8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left" vertical="center"/>
    </xf>
    <xf numFmtId="10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4" fillId="0" borderId="22" xfId="0" applyFont="1" applyBorder="1"/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center" textRotation="90"/>
    </xf>
    <xf numFmtId="2" fontId="3" fillId="0" borderId="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0" fontId="3" fillId="0" borderId="10" xfId="0" applyNumberFormat="1" applyFont="1" applyBorder="1" applyAlignment="1">
      <alignment horizontal="left" vertical="center"/>
    </xf>
    <xf numFmtId="1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18" fillId="0" borderId="0" xfId="1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 vertical="center" textRotation="90"/>
    </xf>
    <xf numFmtId="0" fontId="4" fillId="0" borderId="43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0" fontId="7" fillId="0" borderId="7" xfId="0" quotePrefix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1" fillId="0" borderId="0" xfId="0" applyFont="1"/>
    <xf numFmtId="0" fontId="3" fillId="0" borderId="10" xfId="0" applyFont="1" applyBorder="1" applyAlignment="1">
      <alignment horizontal="right" vertical="center"/>
    </xf>
    <xf numFmtId="0" fontId="20" fillId="0" borderId="2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6" fontId="4" fillId="0" borderId="29" xfId="0" applyNumberFormat="1" applyFont="1" applyBorder="1" applyAlignment="1">
      <alignment horizontal="center" vertical="center"/>
    </xf>
    <xf numFmtId="0" fontId="4" fillId="0" borderId="37" xfId="0" quotePrefix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4" xfId="0" quotePrefix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21" fontId="0" fillId="0" borderId="0" xfId="0" applyNumberFormat="1" applyAlignment="1">
      <alignment horizontal="center"/>
    </xf>
    <xf numFmtId="164" fontId="7" fillId="0" borderId="3" xfId="0" applyNumberFormat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left" vertical="center"/>
    </xf>
    <xf numFmtId="0" fontId="22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 applyAlignment="1">
      <alignment horizontal="center"/>
    </xf>
    <xf numFmtId="0" fontId="23" fillId="0" borderId="0" xfId="0" applyFont="1"/>
    <xf numFmtId="164" fontId="23" fillId="0" borderId="0" xfId="0" applyNumberFormat="1" applyFont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164" fontId="25" fillId="0" borderId="0" xfId="0" applyNumberFormat="1" applyFont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2" fontId="4" fillId="0" borderId="7" xfId="0" applyNumberFormat="1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46" fontId="0" fillId="0" borderId="0" xfId="0" applyNumberFormat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169" fontId="4" fillId="0" borderId="2" xfId="0" applyNumberFormat="1" applyFont="1" applyBorder="1" applyAlignment="1">
      <alignment horizontal="center" vertical="center"/>
    </xf>
    <xf numFmtId="169" fontId="4" fillId="0" borderId="21" xfId="0" applyNumberFormat="1" applyFont="1" applyBorder="1" applyAlignment="1">
      <alignment horizontal="center" vertical="center"/>
    </xf>
    <xf numFmtId="169" fontId="3" fillId="0" borderId="10" xfId="0" applyNumberFormat="1" applyFont="1" applyBorder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/>
    </xf>
    <xf numFmtId="169" fontId="4" fillId="0" borderId="7" xfId="0" applyNumberFormat="1" applyFont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 vertical="center"/>
    </xf>
    <xf numFmtId="1" fontId="27" fillId="0" borderId="3" xfId="0" applyNumberFormat="1" applyFont="1" applyBorder="1" applyAlignment="1">
      <alignment horizontal="center" vertical="center"/>
    </xf>
    <xf numFmtId="1" fontId="27" fillId="0" borderId="7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21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67" fontId="4" fillId="0" borderId="21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1" fontId="27" fillId="0" borderId="2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3" fillId="0" borderId="10" xfId="0" quotePrefix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49" fontId="4" fillId="0" borderId="2" xfId="0" quotePrefix="1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0" fontId="4" fillId="0" borderId="4" xfId="0" quotePrefix="1" applyNumberFormat="1" applyFont="1" applyBorder="1" applyAlignment="1">
      <alignment horizontal="center" vertical="center"/>
    </xf>
    <xf numFmtId="49" fontId="4" fillId="0" borderId="2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23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0" fontId="4" fillId="0" borderId="2" xfId="0" applyNumberFormat="1" applyFont="1" applyBorder="1" applyAlignment="1">
      <alignment horizontal="center" vertical="center"/>
    </xf>
    <xf numFmtId="170" fontId="4" fillId="0" borderId="21" xfId="0" applyNumberFormat="1" applyFont="1" applyBorder="1" applyAlignment="1">
      <alignment horizontal="center" vertical="center"/>
    </xf>
    <xf numFmtId="170" fontId="3" fillId="0" borderId="10" xfId="0" applyNumberFormat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70" fontId="4" fillId="0" borderId="7" xfId="0" applyNumberFormat="1" applyFont="1" applyBorder="1" applyAlignment="1">
      <alignment horizontal="center" vertical="center"/>
    </xf>
    <xf numFmtId="170" fontId="4" fillId="0" borderId="3" xfId="0" applyNumberFormat="1" applyFont="1" applyBorder="1" applyAlignment="1">
      <alignment horizontal="center" vertical="center"/>
    </xf>
    <xf numFmtId="170" fontId="4" fillId="0" borderId="7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165" fontId="3" fillId="0" borderId="46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168" fontId="4" fillId="0" borderId="2" xfId="0" quotePrefix="1" applyNumberFormat="1" applyFont="1" applyBorder="1" applyAlignment="1">
      <alignment horizontal="center" vertical="center"/>
    </xf>
    <xf numFmtId="168" fontId="4" fillId="0" borderId="3" xfId="0" quotePrefix="1" applyNumberFormat="1" applyFont="1" applyBorder="1" applyAlignment="1">
      <alignment horizontal="center" vertical="center"/>
    </xf>
    <xf numFmtId="164" fontId="4" fillId="0" borderId="2" xfId="0" quotePrefix="1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168" fontId="4" fillId="0" borderId="7" xfId="0" quotePrefix="1" applyNumberFormat="1" applyFont="1" applyBorder="1" applyAlignment="1">
      <alignment horizontal="center" vertical="center"/>
    </xf>
    <xf numFmtId="164" fontId="4" fillId="0" borderId="7" xfId="0" quotePrefix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textRotation="90"/>
    </xf>
    <xf numFmtId="0" fontId="4" fillId="0" borderId="35" xfId="0" applyNumberFormat="1" applyFont="1" applyBorder="1" applyAlignment="1">
      <alignment horizontal="center" vertical="center" textRotation="90"/>
    </xf>
    <xf numFmtId="0" fontId="4" fillId="0" borderId="36" xfId="0" applyNumberFormat="1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13" fillId="0" borderId="1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63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yVal>
            <c:numRef>
              <c:f>'10 16.SF Results'!$C$11:$C$110</c:f>
              <c:numCache>
                <c:formatCode>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12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14</c:v>
                </c:pt>
                <c:pt idx="71">
                  <c:v>14</c:v>
                </c:pt>
                <c:pt idx="72">
                  <c:v>14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17</c:v>
                </c:pt>
                <c:pt idx="98">
                  <c:v>18</c:v>
                </c:pt>
                <c:pt idx="99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22-4B91-91AE-53680527B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274560"/>
        <c:axId val="323274888"/>
      </c:scatterChart>
      <c:valAx>
        <c:axId val="3232745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3274888"/>
        <c:crosses val="autoZero"/>
        <c:crossBetween val="midCat"/>
        <c:majorUnit val="10"/>
      </c:valAx>
      <c:valAx>
        <c:axId val="32327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3274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635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yVal>
            <c:numRef>
              <c:f>'10 16.SF Results'!$F$11:$F$110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6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8</c:v>
                </c:pt>
                <c:pt idx="9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03-4F43-B474-E2A0624A5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353136"/>
        <c:axId val="296354448"/>
      </c:scatterChart>
      <c:valAx>
        <c:axId val="2963531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6354448"/>
        <c:crosses val="autoZero"/>
        <c:crossBetween val="midCat"/>
        <c:majorUnit val="10"/>
      </c:valAx>
      <c:valAx>
        <c:axId val="296354448"/>
        <c:scaling>
          <c:orientation val="minMax"/>
          <c:max val="9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6353136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52387</xdr:colOff>
      <xdr:row>3</xdr:row>
      <xdr:rowOff>95256</xdr:rowOff>
    </xdr:from>
    <xdr:to>
      <xdr:col>29</xdr:col>
      <xdr:colOff>357187</xdr:colOff>
      <xdr:row>17</xdr:row>
      <xdr:rowOff>171456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61912</xdr:colOff>
      <xdr:row>18</xdr:row>
      <xdr:rowOff>76206</xdr:rowOff>
    </xdr:from>
    <xdr:to>
      <xdr:col>29</xdr:col>
      <xdr:colOff>366712</xdr:colOff>
      <xdr:row>32</xdr:row>
      <xdr:rowOff>152406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vision P x-table_1" connectionId="2" xr16:uid="{00000000-0016-0000-0200-00000600000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Qualification-schedule_3" connectionId="18" xr16:uid="{00000000-0016-0000-0500-00000A000000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L2-schedule" connectionId="15" xr16:uid="{00000000-0016-0000-0600-00000B000000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L1-schedule" connectionId="13" xr16:uid="{00000000-0016-0000-0700-00000D000000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L1-schedule_1" connectionId="14" xr16:uid="{00000000-0016-0000-0700-00000C000000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L1_Playoff-schedule" connectionId="11" xr16:uid="{00000000-0016-0000-0800-00000E000000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L1_Playoff-schedule_2" connectionId="12" xr16:uid="{00000000-0016-0000-0800-00000F000000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DivP-schedule_4" connectionId="10" xr16:uid="{00000000-0016-0000-0900-000012000000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DivP-schedule_1" connectionId="9" xr16:uid="{00000000-0016-0000-0900-000011000000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DivP-schedule" connectionId="8" xr16:uid="{00000000-0016-0000-0900-000010000000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Superfinal schedule" connectionId="19" xr16:uid="{00000000-0016-0000-0A00-000014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alification x-table" connectionId="6" xr16:uid="{00000000-0016-0000-0200-000001000000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Superfinal schedule_1" connectionId="20" xr16:uid="{00000000-0016-0000-0A00-000013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eague 1 x-table" connectionId="4" xr16:uid="{00000000-0016-0000-0200-000005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vision P x-table" connectionId="1" xr16:uid="{00000000-0016-0000-0200-000000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eague 1 Play-off x-table" connectionId="3" xr16:uid="{00000000-0016-0000-0200-000004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eague 2 x-table" connectionId="5" xr16:uid="{00000000-0016-0000-0200-000003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5.P4 x-table" connectionId="7" xr16:uid="{00000000-0016-0000-0200-000002000000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Qualification-schedule" connectionId="16" xr16:uid="{00000000-0016-0000-0500-00000800000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6-Qualification-schedule_1" connectionId="17" xr16:uid="{00000000-0016-0000-0500-000007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8.xml"/><Relationship Id="rId2" Type="http://schemas.openxmlformats.org/officeDocument/2006/relationships/queryTable" Target="../queryTables/queryTable17.xml"/><Relationship Id="rId1" Type="http://schemas.openxmlformats.org/officeDocument/2006/relationships/queryTable" Target="../queryTables/queryTable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queryTable" Target="../queryTables/queryTable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3.xml"/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5.xml"/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pane ySplit="9" topLeftCell="A10" activePane="bottomLeft" state="frozen"/>
      <selection pane="bottomLeft" activeCell="A10" sqref="A10:XFD10"/>
    </sheetView>
  </sheetViews>
  <sheetFormatPr defaultRowHeight="15" x14ac:dyDescent="0.25"/>
  <cols>
    <col min="1" max="1" width="1.7109375" customWidth="1"/>
    <col min="2" max="2" width="3.7109375" style="11" customWidth="1"/>
    <col min="3" max="3" width="35.7109375" customWidth="1"/>
  </cols>
  <sheetData>
    <row r="1" spans="1:3" ht="18.75" x14ac:dyDescent="0.3">
      <c r="A1" s="1" t="s">
        <v>4233</v>
      </c>
    </row>
    <row r="4" spans="1:3" hidden="1" x14ac:dyDescent="0.25"/>
    <row r="5" spans="1:3" hidden="1" x14ac:dyDescent="0.25"/>
    <row r="6" spans="1:3" hidden="1" x14ac:dyDescent="0.25"/>
    <row r="7" spans="1:3" hidden="1" x14ac:dyDescent="0.25"/>
    <row r="8" spans="1:3" s="379" customFormat="1" ht="15.75" x14ac:dyDescent="0.25">
      <c r="B8" s="380" t="s">
        <v>0</v>
      </c>
      <c r="C8" s="379" t="s">
        <v>8</v>
      </c>
    </row>
    <row r="9" spans="1:3" x14ac:dyDescent="0.25">
      <c r="B9" s="115"/>
    </row>
    <row r="10" spans="1:3" x14ac:dyDescent="0.25">
      <c r="B10" s="11">
        <v>0</v>
      </c>
      <c r="C10" t="s">
        <v>4234</v>
      </c>
    </row>
    <row r="11" spans="1:3" x14ac:dyDescent="0.25">
      <c r="B11" s="11">
        <v>1</v>
      </c>
      <c r="C11" t="s">
        <v>4236</v>
      </c>
    </row>
    <row r="12" spans="1:3" x14ac:dyDescent="0.25">
      <c r="B12" s="11">
        <v>2</v>
      </c>
      <c r="C12" t="s">
        <v>4235</v>
      </c>
    </row>
    <row r="13" spans="1:3" x14ac:dyDescent="0.25">
      <c r="B13" s="115">
        <v>3</v>
      </c>
      <c r="C13" t="s">
        <v>4238</v>
      </c>
    </row>
    <row r="14" spans="1:3" x14ac:dyDescent="0.25">
      <c r="B14" s="11">
        <v>4</v>
      </c>
      <c r="C14" t="s">
        <v>4239</v>
      </c>
    </row>
    <row r="15" spans="1:3" x14ac:dyDescent="0.25">
      <c r="B15" s="11">
        <v>5</v>
      </c>
      <c r="C15" t="s">
        <v>4241</v>
      </c>
    </row>
    <row r="16" spans="1:3" x14ac:dyDescent="0.25">
      <c r="B16" s="11">
        <v>6</v>
      </c>
      <c r="C16" t="s">
        <v>4242</v>
      </c>
    </row>
    <row r="17" spans="2:3" x14ac:dyDescent="0.25">
      <c r="B17" s="11">
        <v>7</v>
      </c>
      <c r="C17" t="s">
        <v>4243</v>
      </c>
    </row>
    <row r="18" spans="2:3" x14ac:dyDescent="0.25">
      <c r="B18" s="11">
        <v>8</v>
      </c>
      <c r="C18" t="s">
        <v>4244</v>
      </c>
    </row>
    <row r="19" spans="2:3" x14ac:dyDescent="0.25">
      <c r="B19" s="11">
        <v>9</v>
      </c>
      <c r="C19" t="s">
        <v>4245</v>
      </c>
    </row>
    <row r="20" spans="2:3" x14ac:dyDescent="0.25">
      <c r="B20" s="11">
        <v>10</v>
      </c>
      <c r="C20" t="s">
        <v>4246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79"/>
  <sheetViews>
    <sheetView workbookViewId="0">
      <pane ySplit="10" topLeftCell="A172" activePane="bottomLeft" state="frozen"/>
      <selection pane="bottomLeft"/>
    </sheetView>
  </sheetViews>
  <sheetFormatPr defaultRowHeight="15" x14ac:dyDescent="0.25"/>
  <cols>
    <col min="1" max="1" width="1.7109375" customWidth="1"/>
    <col min="2" max="2" width="4" style="172" customWidth="1"/>
    <col min="3" max="3" width="31.7109375" style="115" bestFit="1" customWidth="1"/>
    <col min="4" max="4" width="7.140625" style="115" customWidth="1"/>
    <col min="5" max="5" width="31.7109375" style="115" bestFit="1" customWidth="1"/>
    <col min="6" max="6" width="24.7109375" style="115" customWidth="1"/>
    <col min="7" max="7" width="7.5703125" style="115" customWidth="1"/>
    <col min="8" max="8" width="8.42578125" style="115" customWidth="1"/>
    <col min="9" max="9" width="9" style="115" customWidth="1"/>
    <col min="10" max="10" width="8.140625" style="115" customWidth="1"/>
    <col min="11" max="11" width="3.28515625" style="115" customWidth="1"/>
    <col min="12" max="12" width="10.140625" style="115" bestFit="1" customWidth="1"/>
    <col min="13" max="13" width="9.7109375" style="115" customWidth="1"/>
    <col min="14" max="14" width="4.5703125" style="115" customWidth="1"/>
    <col min="15" max="15" width="70.28515625" bestFit="1" customWidth="1"/>
    <col min="16" max="16" width="65.28515625" bestFit="1" customWidth="1"/>
  </cols>
  <sheetData>
    <row r="1" spans="1:16" ht="18.75" x14ac:dyDescent="0.3">
      <c r="A1" s="1" t="s">
        <v>626</v>
      </c>
    </row>
    <row r="4" spans="1:16" hidden="1" x14ac:dyDescent="0.25"/>
    <row r="5" spans="1:16" x14ac:dyDescent="0.25">
      <c r="D5" s="178"/>
      <c r="F5" s="115" t="s">
        <v>2446</v>
      </c>
      <c r="G5" s="204">
        <f>G6/2</f>
        <v>83.458333333333329</v>
      </c>
      <c r="I5" s="115" t="s">
        <v>4139</v>
      </c>
      <c r="L5" s="115" t="s">
        <v>4141</v>
      </c>
      <c r="M5" s="217">
        <f>2 + 57/60 + 4/3600</f>
        <v>2.9511111111111115</v>
      </c>
      <c r="N5" s="115" t="s">
        <v>4137</v>
      </c>
    </row>
    <row r="6" spans="1:16" x14ac:dyDescent="0.25">
      <c r="F6" s="115" t="s">
        <v>4133</v>
      </c>
      <c r="G6" s="204">
        <f>G7/168</f>
        <v>166.91666666666666</v>
      </c>
      <c r="I6" s="217">
        <f>3+G6*5/3600</f>
        <v>3.2318287037037035</v>
      </c>
      <c r="L6" s="115" t="s">
        <v>4141</v>
      </c>
      <c r="M6" s="211">
        <f>M7/168</f>
        <v>0.12296434082892414</v>
      </c>
      <c r="N6" s="115" t="s">
        <v>4138</v>
      </c>
    </row>
    <row r="7" spans="1:16" x14ac:dyDescent="0.25">
      <c r="F7" s="115" t="s">
        <v>2445</v>
      </c>
      <c r="G7" s="115">
        <f>SUM(G11:G178)*2-88</f>
        <v>28042</v>
      </c>
      <c r="I7" s="115" t="s">
        <v>4137</v>
      </c>
      <c r="L7" s="115" t="s">
        <v>4140</v>
      </c>
      <c r="M7" s="211">
        <v>20.658009259259256</v>
      </c>
      <c r="N7" s="115" t="s">
        <v>4138</v>
      </c>
    </row>
    <row r="9" spans="1:16" s="173" customFormat="1" x14ac:dyDescent="0.25">
      <c r="B9" s="174" t="s">
        <v>0</v>
      </c>
      <c r="C9" s="176" t="s">
        <v>2</v>
      </c>
      <c r="D9" s="177" t="s">
        <v>177</v>
      </c>
      <c r="E9" s="176" t="s">
        <v>3</v>
      </c>
      <c r="F9" s="176" t="s">
        <v>107</v>
      </c>
      <c r="G9" s="177" t="s">
        <v>627</v>
      </c>
      <c r="H9" s="176" t="s">
        <v>628</v>
      </c>
      <c r="I9" s="176" t="s">
        <v>629</v>
      </c>
      <c r="J9" s="176" t="s">
        <v>630</v>
      </c>
      <c r="K9" s="177"/>
      <c r="L9" s="177"/>
      <c r="M9" s="177" t="s">
        <v>108</v>
      </c>
      <c r="N9" s="176" t="s">
        <v>10</v>
      </c>
      <c r="O9" s="175" t="s">
        <v>631</v>
      </c>
      <c r="P9" s="175" t="s">
        <v>11</v>
      </c>
    </row>
    <row r="10" spans="1:16" x14ac:dyDescent="0.25">
      <c r="C10" s="178"/>
      <c r="E10" s="178"/>
      <c r="F10" s="178"/>
      <c r="G10" s="177"/>
      <c r="H10" s="178"/>
      <c r="I10" s="178"/>
      <c r="J10" s="178"/>
      <c r="N10" s="178"/>
      <c r="O10" s="171"/>
      <c r="P10" s="171"/>
    </row>
    <row r="11" spans="1:16" x14ac:dyDescent="0.25">
      <c r="B11" s="172">
        <v>4</v>
      </c>
      <c r="C11" s="178" t="s">
        <v>995</v>
      </c>
      <c r="D11" s="178" t="s">
        <v>112</v>
      </c>
      <c r="E11" s="178" t="s">
        <v>195</v>
      </c>
      <c r="F11" s="178" t="s">
        <v>146</v>
      </c>
      <c r="G11" s="115">
        <v>176</v>
      </c>
      <c r="H11" s="178" t="s">
        <v>634</v>
      </c>
      <c r="I11" s="178" t="s">
        <v>667</v>
      </c>
      <c r="J11" s="178" t="s">
        <v>996</v>
      </c>
      <c r="K11" s="178" t="s">
        <v>636</v>
      </c>
      <c r="L11" s="115" t="s">
        <v>997</v>
      </c>
      <c r="M11" s="157">
        <v>0.1444212962962963</v>
      </c>
      <c r="N11" s="178" t="s">
        <v>23</v>
      </c>
      <c r="O11" s="171" t="s">
        <v>998</v>
      </c>
      <c r="P11" s="171" t="s">
        <v>999</v>
      </c>
    </row>
    <row r="12" spans="1:16" x14ac:dyDescent="0.25">
      <c r="B12" s="172">
        <v>10</v>
      </c>
      <c r="C12" s="178" t="s">
        <v>989</v>
      </c>
      <c r="D12" s="178" t="s">
        <v>112</v>
      </c>
      <c r="E12" s="178" t="s">
        <v>974</v>
      </c>
      <c r="F12" s="178" t="s">
        <v>146</v>
      </c>
      <c r="G12" s="115">
        <v>132</v>
      </c>
      <c r="H12" s="178" t="s">
        <v>634</v>
      </c>
      <c r="I12" s="178" t="s">
        <v>651</v>
      </c>
      <c r="J12" s="178" t="s">
        <v>1019</v>
      </c>
      <c r="K12" s="178" t="s">
        <v>636</v>
      </c>
      <c r="L12" s="115" t="s">
        <v>997</v>
      </c>
      <c r="M12" s="157">
        <v>0.13915509259259259</v>
      </c>
      <c r="N12" s="178" t="s">
        <v>1020</v>
      </c>
      <c r="O12" s="171" t="s">
        <v>1021</v>
      </c>
      <c r="P12" s="171" t="s">
        <v>1022</v>
      </c>
    </row>
    <row r="13" spans="1:16" x14ac:dyDescent="0.25">
      <c r="B13" s="172">
        <v>11</v>
      </c>
      <c r="C13" s="178" t="s">
        <v>995</v>
      </c>
      <c r="D13" s="178" t="s">
        <v>112</v>
      </c>
      <c r="E13" s="178" t="s">
        <v>603</v>
      </c>
      <c r="F13" s="178" t="s">
        <v>146</v>
      </c>
      <c r="G13" s="115">
        <v>191</v>
      </c>
      <c r="H13" s="178" t="s">
        <v>634</v>
      </c>
      <c r="I13" s="178" t="s">
        <v>634</v>
      </c>
      <c r="J13" s="178" t="s">
        <v>1023</v>
      </c>
      <c r="K13" s="178" t="s">
        <v>636</v>
      </c>
      <c r="L13" s="115" t="s">
        <v>997</v>
      </c>
      <c r="M13" s="157">
        <v>0.14591435185185184</v>
      </c>
      <c r="N13" s="178" t="s">
        <v>1024</v>
      </c>
      <c r="O13" s="171" t="s">
        <v>1025</v>
      </c>
      <c r="P13" s="171" t="s">
        <v>657</v>
      </c>
    </row>
    <row r="14" spans="1:16" x14ac:dyDescent="0.25">
      <c r="B14" s="172">
        <v>21</v>
      </c>
      <c r="C14" s="178" t="s">
        <v>975</v>
      </c>
      <c r="D14" s="178" t="s">
        <v>112</v>
      </c>
      <c r="E14" s="178" t="s">
        <v>603</v>
      </c>
      <c r="F14" s="178" t="s">
        <v>146</v>
      </c>
      <c r="G14" s="115">
        <v>86</v>
      </c>
      <c r="H14" s="178" t="s">
        <v>1000</v>
      </c>
      <c r="I14" s="178" t="s">
        <v>1064</v>
      </c>
      <c r="J14" s="178" t="s">
        <v>1065</v>
      </c>
      <c r="K14" s="178" t="s">
        <v>636</v>
      </c>
      <c r="L14" s="115" t="s">
        <v>1047</v>
      </c>
      <c r="M14" s="157">
        <v>0.13078703703703703</v>
      </c>
      <c r="N14" s="178" t="s">
        <v>21</v>
      </c>
      <c r="O14" s="171" t="s">
        <v>1066</v>
      </c>
      <c r="P14" s="171" t="s">
        <v>1067</v>
      </c>
    </row>
    <row r="15" spans="1:16" x14ac:dyDescent="0.25">
      <c r="B15" s="172">
        <v>24</v>
      </c>
      <c r="C15" s="178" t="s">
        <v>989</v>
      </c>
      <c r="D15" s="178" t="s">
        <v>112</v>
      </c>
      <c r="E15" s="178" t="s">
        <v>995</v>
      </c>
      <c r="F15" s="178" t="s">
        <v>146</v>
      </c>
      <c r="G15" s="115">
        <v>128</v>
      </c>
      <c r="H15" s="178" t="s">
        <v>634</v>
      </c>
      <c r="I15" s="178" t="s">
        <v>634</v>
      </c>
      <c r="J15" s="178" t="s">
        <v>828</v>
      </c>
      <c r="K15" s="178" t="s">
        <v>636</v>
      </c>
      <c r="L15" s="115" t="s">
        <v>1047</v>
      </c>
      <c r="M15" s="157">
        <v>0.13866898148148146</v>
      </c>
      <c r="N15" s="178" t="s">
        <v>243</v>
      </c>
      <c r="O15" s="171" t="s">
        <v>1080</v>
      </c>
      <c r="P15" s="171" t="s">
        <v>257</v>
      </c>
    </row>
    <row r="16" spans="1:16" x14ac:dyDescent="0.25">
      <c r="B16" s="172">
        <v>26</v>
      </c>
      <c r="C16" s="178" t="s">
        <v>195</v>
      </c>
      <c r="D16" s="178" t="s">
        <v>112</v>
      </c>
      <c r="E16" s="178" t="s">
        <v>989</v>
      </c>
      <c r="F16" s="178" t="s">
        <v>146</v>
      </c>
      <c r="G16" s="115">
        <v>72</v>
      </c>
      <c r="H16" s="178" t="s">
        <v>1085</v>
      </c>
      <c r="I16" s="178" t="s">
        <v>634</v>
      </c>
      <c r="J16" s="178" t="s">
        <v>1086</v>
      </c>
      <c r="K16" s="178" t="s">
        <v>636</v>
      </c>
      <c r="L16" s="115" t="s">
        <v>1083</v>
      </c>
      <c r="M16" s="157">
        <v>0.12915509259259259</v>
      </c>
      <c r="N16" s="178" t="s">
        <v>13</v>
      </c>
      <c r="O16" s="171" t="s">
        <v>1087</v>
      </c>
      <c r="P16" s="171" t="s">
        <v>1088</v>
      </c>
    </row>
    <row r="17" spans="2:16" x14ac:dyDescent="0.25">
      <c r="B17" s="172">
        <v>28</v>
      </c>
      <c r="C17" s="178" t="s">
        <v>603</v>
      </c>
      <c r="D17" s="178" t="s">
        <v>112</v>
      </c>
      <c r="E17" s="178" t="s">
        <v>974</v>
      </c>
      <c r="F17" s="178" t="s">
        <v>146</v>
      </c>
      <c r="G17" s="115">
        <v>76</v>
      </c>
      <c r="H17" s="178" t="s">
        <v>1064</v>
      </c>
      <c r="I17" s="178" t="s">
        <v>651</v>
      </c>
      <c r="J17" s="178" t="s">
        <v>1092</v>
      </c>
      <c r="K17" s="178" t="s">
        <v>636</v>
      </c>
      <c r="L17" s="115" t="s">
        <v>1083</v>
      </c>
      <c r="M17" s="157">
        <v>0.12952546296296297</v>
      </c>
      <c r="N17" s="178" t="s">
        <v>528</v>
      </c>
      <c r="O17" s="171" t="s">
        <v>1093</v>
      </c>
      <c r="P17" s="171" t="s">
        <v>1094</v>
      </c>
    </row>
    <row r="18" spans="2:16" x14ac:dyDescent="0.25">
      <c r="B18" s="172">
        <v>30</v>
      </c>
      <c r="C18" s="178" t="s">
        <v>603</v>
      </c>
      <c r="D18" s="178" t="s">
        <v>112</v>
      </c>
      <c r="E18" s="178" t="s">
        <v>983</v>
      </c>
      <c r="F18" s="178" t="s">
        <v>146</v>
      </c>
      <c r="G18" s="115">
        <v>91</v>
      </c>
      <c r="H18" s="178" t="s">
        <v>1064</v>
      </c>
      <c r="I18" s="178" t="s">
        <v>634</v>
      </c>
      <c r="J18" s="178" t="s">
        <v>1098</v>
      </c>
      <c r="K18" s="178" t="s">
        <v>636</v>
      </c>
      <c r="L18" s="115" t="s">
        <v>1083</v>
      </c>
      <c r="M18" s="157">
        <v>0.13076388888888887</v>
      </c>
      <c r="N18" s="178" t="s">
        <v>986</v>
      </c>
      <c r="O18" s="171" t="s">
        <v>1099</v>
      </c>
      <c r="P18" s="171" t="s">
        <v>988</v>
      </c>
    </row>
    <row r="19" spans="2:16" x14ac:dyDescent="0.25">
      <c r="B19" s="172">
        <v>32</v>
      </c>
      <c r="C19" s="178" t="s">
        <v>195</v>
      </c>
      <c r="D19" s="178" t="s">
        <v>112</v>
      </c>
      <c r="E19" s="178" t="s">
        <v>995</v>
      </c>
      <c r="F19" s="178" t="s">
        <v>146</v>
      </c>
      <c r="G19" s="115">
        <v>54</v>
      </c>
      <c r="H19" s="178" t="s">
        <v>876</v>
      </c>
      <c r="I19" s="178" t="s">
        <v>634</v>
      </c>
      <c r="J19" s="178" t="s">
        <v>1102</v>
      </c>
      <c r="K19" s="178" t="s">
        <v>636</v>
      </c>
      <c r="L19" s="115" t="s">
        <v>1083</v>
      </c>
      <c r="M19" s="157">
        <v>9.1030092592592593E-2</v>
      </c>
      <c r="N19" s="178" t="s">
        <v>23</v>
      </c>
      <c r="O19" s="171" t="s">
        <v>1103</v>
      </c>
      <c r="P19" s="171" t="s">
        <v>999</v>
      </c>
    </row>
    <row r="20" spans="2:16" x14ac:dyDescent="0.25">
      <c r="B20" s="172">
        <v>39</v>
      </c>
      <c r="C20" s="178" t="s">
        <v>603</v>
      </c>
      <c r="D20" s="178" t="s">
        <v>112</v>
      </c>
      <c r="E20" s="178" t="s">
        <v>995</v>
      </c>
      <c r="F20" s="178" t="s">
        <v>146</v>
      </c>
      <c r="G20" s="115">
        <v>29</v>
      </c>
      <c r="H20" s="178" t="s">
        <v>634</v>
      </c>
      <c r="I20" s="178" t="s">
        <v>634</v>
      </c>
      <c r="J20" s="178" t="s">
        <v>1121</v>
      </c>
      <c r="K20" s="178" t="s">
        <v>636</v>
      </c>
      <c r="L20" s="115" t="s">
        <v>1105</v>
      </c>
      <c r="M20" s="157">
        <v>9.6666666666666665E-2</v>
      </c>
      <c r="N20" s="178" t="s">
        <v>1024</v>
      </c>
      <c r="O20" s="171" t="s">
        <v>1122</v>
      </c>
      <c r="P20" s="171" t="s">
        <v>657</v>
      </c>
    </row>
    <row r="21" spans="2:16" x14ac:dyDescent="0.25">
      <c r="B21" s="172">
        <v>43</v>
      </c>
      <c r="C21" s="178" t="s">
        <v>995</v>
      </c>
      <c r="D21" s="178" t="s">
        <v>112</v>
      </c>
      <c r="E21" s="178" t="s">
        <v>974</v>
      </c>
      <c r="F21" s="178" t="s">
        <v>146</v>
      </c>
      <c r="G21" s="115">
        <v>135</v>
      </c>
      <c r="H21" s="178" t="s">
        <v>634</v>
      </c>
      <c r="I21" s="178" t="s">
        <v>1132</v>
      </c>
      <c r="J21" s="178" t="s">
        <v>1133</v>
      </c>
      <c r="K21" s="178" t="s">
        <v>636</v>
      </c>
      <c r="L21" s="115" t="s">
        <v>1128</v>
      </c>
      <c r="M21" s="157">
        <v>0.139375</v>
      </c>
      <c r="N21" s="178" t="s">
        <v>196</v>
      </c>
      <c r="O21" s="171" t="s">
        <v>1134</v>
      </c>
      <c r="P21" s="171" t="s">
        <v>494</v>
      </c>
    </row>
    <row r="22" spans="2:16" x14ac:dyDescent="0.25">
      <c r="B22" s="172">
        <v>56</v>
      </c>
      <c r="C22" s="178" t="s">
        <v>974</v>
      </c>
      <c r="D22" s="178" t="s">
        <v>112</v>
      </c>
      <c r="E22" s="178" t="s">
        <v>603</v>
      </c>
      <c r="F22" s="178" t="s">
        <v>146</v>
      </c>
      <c r="G22" s="115">
        <v>108</v>
      </c>
      <c r="H22" s="178" t="s">
        <v>859</v>
      </c>
      <c r="I22" s="178" t="s">
        <v>634</v>
      </c>
      <c r="J22" s="178" t="s">
        <v>1175</v>
      </c>
      <c r="K22" s="178" t="s">
        <v>636</v>
      </c>
      <c r="L22" s="115" t="s">
        <v>1151</v>
      </c>
      <c r="M22" s="157">
        <v>0.13608796296296297</v>
      </c>
      <c r="N22" s="178" t="s">
        <v>528</v>
      </c>
      <c r="O22" s="171" t="s">
        <v>1176</v>
      </c>
      <c r="P22" s="171" t="s">
        <v>1094</v>
      </c>
    </row>
    <row r="23" spans="2:16" x14ac:dyDescent="0.25">
      <c r="B23" s="172">
        <v>59</v>
      </c>
      <c r="C23" s="178" t="s">
        <v>989</v>
      </c>
      <c r="D23" s="178" t="s">
        <v>112</v>
      </c>
      <c r="E23" s="178" t="s">
        <v>990</v>
      </c>
      <c r="F23" s="178" t="s">
        <v>146</v>
      </c>
      <c r="G23" s="115">
        <v>82</v>
      </c>
      <c r="H23" s="178" t="s">
        <v>634</v>
      </c>
      <c r="I23" s="178" t="s">
        <v>667</v>
      </c>
      <c r="J23" s="178" t="s">
        <v>1183</v>
      </c>
      <c r="K23" s="178" t="s">
        <v>636</v>
      </c>
      <c r="L23" s="115" t="s">
        <v>1178</v>
      </c>
      <c r="M23" s="157">
        <v>0.13189814814814815</v>
      </c>
      <c r="N23" s="178" t="s">
        <v>1184</v>
      </c>
      <c r="O23" s="171" t="s">
        <v>1185</v>
      </c>
      <c r="P23" s="171" t="s">
        <v>1186</v>
      </c>
    </row>
    <row r="24" spans="2:16" x14ac:dyDescent="0.25">
      <c r="B24" s="172">
        <v>78</v>
      </c>
      <c r="C24" s="178" t="s">
        <v>974</v>
      </c>
      <c r="D24" s="178" t="s">
        <v>112</v>
      </c>
      <c r="E24" s="178" t="s">
        <v>990</v>
      </c>
      <c r="F24" s="178" t="s">
        <v>146</v>
      </c>
      <c r="G24" s="115">
        <v>206</v>
      </c>
      <c r="H24" s="178" t="s">
        <v>859</v>
      </c>
      <c r="I24" s="178" t="s">
        <v>634</v>
      </c>
      <c r="J24" s="178" t="s">
        <v>1255</v>
      </c>
      <c r="K24" s="178" t="s">
        <v>636</v>
      </c>
      <c r="L24" s="115" t="s">
        <v>1235</v>
      </c>
      <c r="M24" s="157">
        <v>0.1479398148148148</v>
      </c>
      <c r="N24" s="178" t="s">
        <v>1256</v>
      </c>
      <c r="O24" s="171" t="s">
        <v>1257</v>
      </c>
      <c r="P24" s="171" t="s">
        <v>1258</v>
      </c>
    </row>
    <row r="25" spans="2:16" x14ac:dyDescent="0.25">
      <c r="B25" s="172">
        <v>80</v>
      </c>
      <c r="C25" s="178" t="s">
        <v>989</v>
      </c>
      <c r="D25" s="178" t="s">
        <v>112</v>
      </c>
      <c r="E25" s="178" t="s">
        <v>995</v>
      </c>
      <c r="F25" s="178" t="s">
        <v>146</v>
      </c>
      <c r="G25" s="115">
        <v>139</v>
      </c>
      <c r="H25" s="178" t="s">
        <v>634</v>
      </c>
      <c r="I25" s="178" t="s">
        <v>1263</v>
      </c>
      <c r="J25" s="178" t="s">
        <v>1264</v>
      </c>
      <c r="K25" s="178" t="s">
        <v>636</v>
      </c>
      <c r="L25" s="115" t="s">
        <v>1260</v>
      </c>
      <c r="M25" s="157">
        <v>0.13942129629629629</v>
      </c>
      <c r="N25" s="178" t="s">
        <v>446</v>
      </c>
      <c r="O25" s="171" t="s">
        <v>1265</v>
      </c>
      <c r="P25" s="171" t="s">
        <v>152</v>
      </c>
    </row>
    <row r="26" spans="2:16" x14ac:dyDescent="0.25">
      <c r="B26" s="172">
        <v>87</v>
      </c>
      <c r="C26" s="178" t="s">
        <v>990</v>
      </c>
      <c r="D26" s="178" t="s">
        <v>112</v>
      </c>
      <c r="E26" s="178" t="s">
        <v>989</v>
      </c>
      <c r="F26" s="178" t="s">
        <v>146</v>
      </c>
      <c r="G26" s="115">
        <v>20</v>
      </c>
      <c r="H26" s="178" t="s">
        <v>634</v>
      </c>
      <c r="I26" s="178" t="s">
        <v>634</v>
      </c>
      <c r="J26" s="178" t="s">
        <v>1285</v>
      </c>
      <c r="K26" s="178" t="s">
        <v>636</v>
      </c>
      <c r="L26" s="115" t="s">
        <v>1260</v>
      </c>
      <c r="M26" s="157">
        <v>4.1608796296296297E-2</v>
      </c>
      <c r="N26" s="178" t="s">
        <v>1184</v>
      </c>
      <c r="O26" s="171" t="s">
        <v>1286</v>
      </c>
      <c r="P26" s="171" t="s">
        <v>1186</v>
      </c>
    </row>
    <row r="27" spans="2:16" x14ac:dyDescent="0.25">
      <c r="B27" s="172">
        <v>93</v>
      </c>
      <c r="C27" s="178" t="s">
        <v>975</v>
      </c>
      <c r="D27" s="178" t="s">
        <v>112</v>
      </c>
      <c r="E27" s="178" t="s">
        <v>983</v>
      </c>
      <c r="F27" s="178" t="s">
        <v>146</v>
      </c>
      <c r="G27" s="115">
        <v>91</v>
      </c>
      <c r="H27" s="178" t="s">
        <v>1000</v>
      </c>
      <c r="I27" s="178" t="s">
        <v>634</v>
      </c>
      <c r="J27" s="178" t="s">
        <v>1303</v>
      </c>
      <c r="K27" s="178" t="s">
        <v>636</v>
      </c>
      <c r="L27" s="115" t="s">
        <v>1293</v>
      </c>
      <c r="M27" s="157">
        <v>0.13002314814814817</v>
      </c>
      <c r="N27" s="178" t="s">
        <v>1209</v>
      </c>
      <c r="O27" s="171" t="s">
        <v>1304</v>
      </c>
      <c r="P27" s="171" t="s">
        <v>1211</v>
      </c>
    </row>
    <row r="28" spans="2:16" x14ac:dyDescent="0.25">
      <c r="B28" s="172">
        <v>94</v>
      </c>
      <c r="C28" s="178" t="s">
        <v>974</v>
      </c>
      <c r="D28" s="178" t="s">
        <v>112</v>
      </c>
      <c r="E28" s="178" t="s">
        <v>989</v>
      </c>
      <c r="F28" s="178" t="s">
        <v>146</v>
      </c>
      <c r="G28" s="115">
        <v>102</v>
      </c>
      <c r="H28" s="178" t="s">
        <v>634</v>
      </c>
      <c r="I28" s="178" t="s">
        <v>634</v>
      </c>
      <c r="J28" s="178" t="s">
        <v>1305</v>
      </c>
      <c r="K28" s="178" t="s">
        <v>636</v>
      </c>
      <c r="L28" s="115" t="s">
        <v>1293</v>
      </c>
      <c r="M28" s="157">
        <v>0.13218749999999999</v>
      </c>
      <c r="N28" s="178" t="s">
        <v>340</v>
      </c>
      <c r="O28" s="171" t="s">
        <v>1306</v>
      </c>
      <c r="P28" s="171" t="s">
        <v>1214</v>
      </c>
    </row>
    <row r="29" spans="2:16" x14ac:dyDescent="0.25">
      <c r="B29" s="172">
        <v>97</v>
      </c>
      <c r="C29" s="178" t="s">
        <v>990</v>
      </c>
      <c r="D29" s="178" t="s">
        <v>112</v>
      </c>
      <c r="E29" s="178" t="s">
        <v>975</v>
      </c>
      <c r="F29" s="178" t="s">
        <v>146</v>
      </c>
      <c r="G29" s="115">
        <v>41</v>
      </c>
      <c r="H29" s="178" t="s">
        <v>634</v>
      </c>
      <c r="I29" s="178" t="s">
        <v>1081</v>
      </c>
      <c r="J29" s="178" t="s">
        <v>1312</v>
      </c>
      <c r="K29" s="178" t="s">
        <v>636</v>
      </c>
      <c r="L29" s="115" t="s">
        <v>1313</v>
      </c>
      <c r="M29" s="157">
        <v>9.4687499999999994E-2</v>
      </c>
      <c r="N29" s="178" t="s">
        <v>538</v>
      </c>
      <c r="O29" s="171" t="s">
        <v>1314</v>
      </c>
      <c r="P29" s="171" t="s">
        <v>1227</v>
      </c>
    </row>
    <row r="30" spans="2:16" x14ac:dyDescent="0.25">
      <c r="B30" s="172">
        <v>99</v>
      </c>
      <c r="C30" s="178" t="s">
        <v>995</v>
      </c>
      <c r="D30" s="178" t="s">
        <v>112</v>
      </c>
      <c r="E30" s="178" t="s">
        <v>974</v>
      </c>
      <c r="F30" s="178" t="s">
        <v>146</v>
      </c>
      <c r="G30" s="115">
        <v>41</v>
      </c>
      <c r="H30" s="178" t="s">
        <v>634</v>
      </c>
      <c r="I30" s="178" t="s">
        <v>634</v>
      </c>
      <c r="J30" s="178" t="s">
        <v>1317</v>
      </c>
      <c r="K30" s="178" t="s">
        <v>636</v>
      </c>
      <c r="L30" s="115" t="s">
        <v>1313</v>
      </c>
      <c r="M30" s="157">
        <v>0.11216435185185185</v>
      </c>
      <c r="N30" s="178" t="s">
        <v>338</v>
      </c>
      <c r="O30" s="171" t="s">
        <v>1318</v>
      </c>
      <c r="P30" s="171" t="s">
        <v>492</v>
      </c>
    </row>
    <row r="31" spans="2:16" x14ac:dyDescent="0.25">
      <c r="B31" s="172">
        <v>106</v>
      </c>
      <c r="C31" s="178" t="s">
        <v>990</v>
      </c>
      <c r="D31" s="178" t="s">
        <v>112</v>
      </c>
      <c r="E31" s="178" t="s">
        <v>974</v>
      </c>
      <c r="F31" s="178" t="s">
        <v>146</v>
      </c>
      <c r="G31" s="115">
        <v>34</v>
      </c>
      <c r="H31" s="178" t="s">
        <v>634</v>
      </c>
      <c r="I31" s="178" t="s">
        <v>651</v>
      </c>
      <c r="J31" s="178" t="s">
        <v>1340</v>
      </c>
      <c r="K31" s="178" t="s">
        <v>636</v>
      </c>
      <c r="L31" s="115" t="s">
        <v>1338</v>
      </c>
      <c r="M31" s="157">
        <v>7.9513888888888884E-2</v>
      </c>
      <c r="N31" s="178" t="s">
        <v>1256</v>
      </c>
      <c r="O31" s="171" t="s">
        <v>1341</v>
      </c>
      <c r="P31" s="171" t="s">
        <v>1258</v>
      </c>
    </row>
    <row r="32" spans="2:16" x14ac:dyDescent="0.25">
      <c r="B32" s="172">
        <v>111</v>
      </c>
      <c r="C32" s="178" t="s">
        <v>983</v>
      </c>
      <c r="D32" s="178" t="s">
        <v>112</v>
      </c>
      <c r="E32" s="178" t="s">
        <v>990</v>
      </c>
      <c r="F32" s="178" t="s">
        <v>146</v>
      </c>
      <c r="G32" s="115">
        <v>50</v>
      </c>
      <c r="H32" s="178" t="s">
        <v>634</v>
      </c>
      <c r="I32" s="178" t="s">
        <v>634</v>
      </c>
      <c r="J32" s="178" t="s">
        <v>1352</v>
      </c>
      <c r="K32" s="178" t="s">
        <v>636</v>
      </c>
      <c r="L32" s="115" t="s">
        <v>1338</v>
      </c>
      <c r="M32" s="157">
        <v>9.9629629629629624E-2</v>
      </c>
      <c r="N32" s="178" t="s">
        <v>461</v>
      </c>
      <c r="O32" s="171" t="s">
        <v>1353</v>
      </c>
      <c r="P32" s="171" t="s">
        <v>1276</v>
      </c>
    </row>
    <row r="33" spans="2:16" x14ac:dyDescent="0.25">
      <c r="B33" s="172">
        <v>118</v>
      </c>
      <c r="C33" s="178" t="s">
        <v>990</v>
      </c>
      <c r="D33" s="178" t="s">
        <v>112</v>
      </c>
      <c r="E33" s="178" t="s">
        <v>995</v>
      </c>
      <c r="F33" s="178" t="s">
        <v>146</v>
      </c>
      <c r="G33" s="115">
        <v>119</v>
      </c>
      <c r="H33" s="178" t="s">
        <v>1085</v>
      </c>
      <c r="I33" s="178" t="s">
        <v>634</v>
      </c>
      <c r="J33" s="178" t="s">
        <v>1377</v>
      </c>
      <c r="K33" s="178" t="s">
        <v>636</v>
      </c>
      <c r="L33" s="115" t="s">
        <v>1363</v>
      </c>
      <c r="M33" s="157">
        <v>0.13752314814814814</v>
      </c>
      <c r="N33" s="178" t="s">
        <v>1378</v>
      </c>
      <c r="O33" s="171" t="s">
        <v>1379</v>
      </c>
      <c r="P33" s="171" t="s">
        <v>1380</v>
      </c>
    </row>
    <row r="34" spans="2:16" x14ac:dyDescent="0.25">
      <c r="B34" s="172">
        <v>132</v>
      </c>
      <c r="C34" s="178" t="s">
        <v>990</v>
      </c>
      <c r="D34" s="178" t="s">
        <v>112</v>
      </c>
      <c r="E34" s="178" t="s">
        <v>603</v>
      </c>
      <c r="F34" s="178" t="s">
        <v>146</v>
      </c>
      <c r="G34" s="115">
        <v>62</v>
      </c>
      <c r="H34" s="178" t="s">
        <v>634</v>
      </c>
      <c r="I34" s="178" t="s">
        <v>634</v>
      </c>
      <c r="J34" s="178" t="s">
        <v>1429</v>
      </c>
      <c r="K34" s="178" t="s">
        <v>636</v>
      </c>
      <c r="L34" s="115" t="s">
        <v>1422</v>
      </c>
      <c r="M34" s="157">
        <v>0.12167824074074074</v>
      </c>
      <c r="N34" s="178" t="s">
        <v>207</v>
      </c>
      <c r="O34" s="171" t="s">
        <v>1430</v>
      </c>
      <c r="P34" s="171" t="s">
        <v>174</v>
      </c>
    </row>
    <row r="35" spans="2:16" x14ac:dyDescent="0.25">
      <c r="B35" s="172">
        <v>138</v>
      </c>
      <c r="C35" s="178" t="s">
        <v>195</v>
      </c>
      <c r="D35" s="178" t="s">
        <v>112</v>
      </c>
      <c r="E35" s="178" t="s">
        <v>989</v>
      </c>
      <c r="F35" s="178" t="s">
        <v>146</v>
      </c>
      <c r="G35" s="115">
        <v>80</v>
      </c>
      <c r="H35" s="178" t="s">
        <v>651</v>
      </c>
      <c r="I35" s="178" t="s">
        <v>634</v>
      </c>
      <c r="J35" s="178" t="s">
        <v>1448</v>
      </c>
      <c r="K35" s="178" t="s">
        <v>636</v>
      </c>
      <c r="L35" s="115" t="s">
        <v>1449</v>
      </c>
      <c r="M35" s="157">
        <v>0.1318287037037037</v>
      </c>
      <c r="N35" s="178" t="s">
        <v>167</v>
      </c>
      <c r="O35" s="171" t="s">
        <v>1450</v>
      </c>
      <c r="P35" s="171" t="s">
        <v>1451</v>
      </c>
    </row>
    <row r="36" spans="2:16" x14ac:dyDescent="0.25">
      <c r="B36" s="172">
        <v>145</v>
      </c>
      <c r="C36" s="178" t="s">
        <v>195</v>
      </c>
      <c r="D36" s="178" t="s">
        <v>112</v>
      </c>
      <c r="E36" s="178" t="s">
        <v>975</v>
      </c>
      <c r="F36" s="178" t="s">
        <v>146</v>
      </c>
      <c r="G36" s="115">
        <v>52</v>
      </c>
      <c r="H36" s="178" t="s">
        <v>1470</v>
      </c>
      <c r="I36" s="178" t="s">
        <v>1081</v>
      </c>
      <c r="J36" s="178" t="s">
        <v>1471</v>
      </c>
      <c r="K36" s="178" t="s">
        <v>636</v>
      </c>
      <c r="L36" s="115" t="s">
        <v>1449</v>
      </c>
      <c r="M36" s="157">
        <v>0.11209490740740741</v>
      </c>
      <c r="N36" s="178" t="s">
        <v>450</v>
      </c>
      <c r="O36" s="171" t="s">
        <v>1472</v>
      </c>
      <c r="P36" s="171" t="s">
        <v>312</v>
      </c>
    </row>
    <row r="37" spans="2:16" x14ac:dyDescent="0.25">
      <c r="B37" s="172">
        <v>152</v>
      </c>
      <c r="C37" s="178" t="s">
        <v>990</v>
      </c>
      <c r="D37" s="178" t="s">
        <v>112</v>
      </c>
      <c r="E37" s="178" t="s">
        <v>195</v>
      </c>
      <c r="F37" s="178" t="s">
        <v>146</v>
      </c>
      <c r="G37" s="115">
        <v>58</v>
      </c>
      <c r="H37" s="178" t="s">
        <v>634</v>
      </c>
      <c r="I37" s="178" t="s">
        <v>1081</v>
      </c>
      <c r="J37" s="178" t="s">
        <v>1490</v>
      </c>
      <c r="K37" s="178" t="s">
        <v>636</v>
      </c>
      <c r="L37" s="115" t="s">
        <v>1475</v>
      </c>
      <c r="M37" s="157">
        <v>0.12630787037037036</v>
      </c>
      <c r="N37" s="178" t="s">
        <v>238</v>
      </c>
      <c r="O37" s="171" t="s">
        <v>1491</v>
      </c>
      <c r="P37" s="171" t="s">
        <v>1403</v>
      </c>
    </row>
    <row r="38" spans="2:16" x14ac:dyDescent="0.25">
      <c r="B38" s="172">
        <v>155</v>
      </c>
      <c r="C38" s="178" t="s">
        <v>995</v>
      </c>
      <c r="D38" s="178" t="s">
        <v>112</v>
      </c>
      <c r="E38" s="178" t="s">
        <v>974</v>
      </c>
      <c r="F38" s="178" t="s">
        <v>146</v>
      </c>
      <c r="G38" s="115">
        <v>75</v>
      </c>
      <c r="H38" s="178" t="s">
        <v>634</v>
      </c>
      <c r="I38" s="178" t="s">
        <v>634</v>
      </c>
      <c r="J38" s="178" t="s">
        <v>1497</v>
      </c>
      <c r="K38" s="178" t="s">
        <v>636</v>
      </c>
      <c r="L38" s="115" t="s">
        <v>1495</v>
      </c>
      <c r="M38" s="157">
        <v>0.13038194444444445</v>
      </c>
      <c r="N38" s="178" t="s">
        <v>173</v>
      </c>
      <c r="O38" s="171" t="s">
        <v>1498</v>
      </c>
      <c r="P38" s="171" t="s">
        <v>493</v>
      </c>
    </row>
    <row r="39" spans="2:16" x14ac:dyDescent="0.25">
      <c r="B39" s="172">
        <v>157</v>
      </c>
      <c r="C39" s="178" t="s">
        <v>975</v>
      </c>
      <c r="D39" s="178" t="s">
        <v>112</v>
      </c>
      <c r="E39" s="178" t="s">
        <v>989</v>
      </c>
      <c r="F39" s="178" t="s">
        <v>146</v>
      </c>
      <c r="G39" s="115">
        <v>86</v>
      </c>
      <c r="H39" s="178" t="s">
        <v>1000</v>
      </c>
      <c r="I39" s="178" t="s">
        <v>634</v>
      </c>
      <c r="J39" s="178" t="s">
        <v>1501</v>
      </c>
      <c r="K39" s="178" t="s">
        <v>636</v>
      </c>
      <c r="L39" s="115" t="s">
        <v>1495</v>
      </c>
      <c r="M39" s="157">
        <v>0.13334490740740743</v>
      </c>
      <c r="N39" s="178" t="s">
        <v>1418</v>
      </c>
      <c r="O39" s="171" t="s">
        <v>1502</v>
      </c>
      <c r="P39" s="171" t="s">
        <v>1420</v>
      </c>
    </row>
    <row r="40" spans="2:16" x14ac:dyDescent="0.25">
      <c r="B40" s="172">
        <v>164</v>
      </c>
      <c r="C40" s="178" t="s">
        <v>995</v>
      </c>
      <c r="D40" s="178" t="s">
        <v>112</v>
      </c>
      <c r="E40" s="178" t="s">
        <v>989</v>
      </c>
      <c r="F40" s="178" t="s">
        <v>146</v>
      </c>
      <c r="G40" s="115">
        <v>94</v>
      </c>
      <c r="H40" s="178" t="s">
        <v>634</v>
      </c>
      <c r="I40" s="178" t="s">
        <v>634</v>
      </c>
      <c r="J40" s="178" t="s">
        <v>1521</v>
      </c>
      <c r="K40" s="178" t="s">
        <v>636</v>
      </c>
      <c r="L40" s="115" t="s">
        <v>1515</v>
      </c>
      <c r="M40" s="157">
        <v>0.1307986111111111</v>
      </c>
      <c r="N40" s="178" t="s">
        <v>1442</v>
      </c>
      <c r="O40" s="171" t="s">
        <v>1522</v>
      </c>
      <c r="P40" s="171" t="s">
        <v>1444</v>
      </c>
    </row>
    <row r="41" spans="2:16" x14ac:dyDescent="0.25">
      <c r="B41" s="172">
        <v>17</v>
      </c>
      <c r="C41" s="178" t="s">
        <v>989</v>
      </c>
      <c r="D41" s="178" t="s">
        <v>6</v>
      </c>
      <c r="E41" s="178" t="s">
        <v>975</v>
      </c>
      <c r="F41" s="178" t="s">
        <v>1043</v>
      </c>
      <c r="G41" s="115">
        <v>44</v>
      </c>
      <c r="H41" s="178" t="s">
        <v>1044</v>
      </c>
      <c r="I41" s="178" t="s">
        <v>1045</v>
      </c>
      <c r="J41" s="178" t="s">
        <v>1046</v>
      </c>
      <c r="K41" s="178" t="s">
        <v>636</v>
      </c>
      <c r="L41" s="115" t="s">
        <v>1047</v>
      </c>
      <c r="M41" s="157">
        <v>0.10163194444444446</v>
      </c>
      <c r="N41" s="178" t="s">
        <v>1048</v>
      </c>
      <c r="O41" s="171" t="s">
        <v>1049</v>
      </c>
      <c r="P41" s="171" t="s">
        <v>1050</v>
      </c>
    </row>
    <row r="42" spans="2:16" x14ac:dyDescent="0.25">
      <c r="B42" s="172">
        <v>49</v>
      </c>
      <c r="C42" s="178" t="s">
        <v>603</v>
      </c>
      <c r="D42" s="178" t="s">
        <v>6</v>
      </c>
      <c r="E42" s="178" t="s">
        <v>975</v>
      </c>
      <c r="F42" s="178" t="s">
        <v>1043</v>
      </c>
      <c r="G42" s="115">
        <v>75</v>
      </c>
      <c r="H42" s="178" t="s">
        <v>1153</v>
      </c>
      <c r="I42" s="178" t="s">
        <v>1044</v>
      </c>
      <c r="J42" s="178" t="s">
        <v>1154</v>
      </c>
      <c r="K42" s="178" t="s">
        <v>636</v>
      </c>
      <c r="L42" s="115" t="s">
        <v>1151</v>
      </c>
      <c r="M42" s="157">
        <v>0.13157407407407407</v>
      </c>
      <c r="N42" s="178" t="s">
        <v>21</v>
      </c>
      <c r="O42" s="171" t="s">
        <v>1155</v>
      </c>
      <c r="P42" s="171" t="s">
        <v>1067</v>
      </c>
    </row>
    <row r="43" spans="2:16" x14ac:dyDescent="0.25">
      <c r="B43" s="172">
        <v>65</v>
      </c>
      <c r="C43" s="178" t="s">
        <v>983</v>
      </c>
      <c r="D43" s="178" t="s">
        <v>6</v>
      </c>
      <c r="E43" s="178" t="s">
        <v>975</v>
      </c>
      <c r="F43" s="178" t="s">
        <v>1043</v>
      </c>
      <c r="G43" s="115">
        <v>94</v>
      </c>
      <c r="H43" s="178" t="s">
        <v>1044</v>
      </c>
      <c r="I43" s="178" t="s">
        <v>1044</v>
      </c>
      <c r="J43" s="178" t="s">
        <v>1207</v>
      </c>
      <c r="K43" s="178" t="s">
        <v>636</v>
      </c>
      <c r="L43" s="115" t="s">
        <v>1208</v>
      </c>
      <c r="M43" s="157">
        <v>0.13114583333333332</v>
      </c>
      <c r="N43" s="178" t="s">
        <v>1209</v>
      </c>
      <c r="O43" s="171" t="s">
        <v>1210</v>
      </c>
      <c r="P43" s="171" t="s">
        <v>1211</v>
      </c>
    </row>
    <row r="44" spans="2:16" x14ac:dyDescent="0.25">
      <c r="B44" s="172">
        <v>105</v>
      </c>
      <c r="C44" s="178" t="s">
        <v>603</v>
      </c>
      <c r="D44" s="178" t="s">
        <v>6</v>
      </c>
      <c r="E44" s="178" t="s">
        <v>975</v>
      </c>
      <c r="F44" s="178" t="s">
        <v>1043</v>
      </c>
      <c r="G44" s="115">
        <v>83</v>
      </c>
      <c r="H44" s="178" t="s">
        <v>1336</v>
      </c>
      <c r="I44" s="178" t="s">
        <v>1219</v>
      </c>
      <c r="J44" s="178" t="s">
        <v>1337</v>
      </c>
      <c r="K44" s="178" t="s">
        <v>636</v>
      </c>
      <c r="L44" s="115" t="s">
        <v>1338</v>
      </c>
      <c r="M44" s="157">
        <v>0.12199074074074073</v>
      </c>
      <c r="N44" s="178" t="s">
        <v>243</v>
      </c>
      <c r="O44" s="171" t="s">
        <v>1339</v>
      </c>
      <c r="P44" s="171" t="s">
        <v>257</v>
      </c>
    </row>
    <row r="45" spans="2:16" x14ac:dyDescent="0.25">
      <c r="B45" s="172">
        <v>51</v>
      </c>
      <c r="C45" s="178" t="s">
        <v>195</v>
      </c>
      <c r="D45" s="178" t="s">
        <v>6</v>
      </c>
      <c r="E45" s="178" t="s">
        <v>983</v>
      </c>
      <c r="F45" s="178" t="s">
        <v>2392</v>
      </c>
      <c r="G45" s="115">
        <v>57</v>
      </c>
      <c r="H45" s="178" t="s">
        <v>1160</v>
      </c>
      <c r="I45" s="178" t="s">
        <v>1161</v>
      </c>
      <c r="J45" s="178" t="s">
        <v>1162</v>
      </c>
      <c r="K45" s="178" t="s">
        <v>636</v>
      </c>
      <c r="L45" s="115" t="s">
        <v>1151</v>
      </c>
      <c r="M45" s="157">
        <v>0.13005787037037037</v>
      </c>
      <c r="N45" s="178" t="s">
        <v>520</v>
      </c>
      <c r="O45" s="171" t="s">
        <v>1163</v>
      </c>
      <c r="P45" s="171" t="s">
        <v>1079</v>
      </c>
    </row>
    <row r="46" spans="2:16" x14ac:dyDescent="0.25">
      <c r="B46" s="172">
        <v>74</v>
      </c>
      <c r="C46" s="178" t="s">
        <v>995</v>
      </c>
      <c r="D46" s="178" t="s">
        <v>6</v>
      </c>
      <c r="E46" s="178" t="s">
        <v>983</v>
      </c>
      <c r="F46" s="178" t="s">
        <v>2392</v>
      </c>
      <c r="G46" s="115">
        <v>76</v>
      </c>
      <c r="H46" s="178" t="s">
        <v>1242</v>
      </c>
      <c r="I46" s="178" t="s">
        <v>634</v>
      </c>
      <c r="J46" s="178" t="s">
        <v>1243</v>
      </c>
      <c r="K46" s="178" t="s">
        <v>636</v>
      </c>
      <c r="L46" s="115" t="s">
        <v>1235</v>
      </c>
      <c r="M46" s="157">
        <v>0.13321759259259261</v>
      </c>
      <c r="N46" s="178" t="s">
        <v>558</v>
      </c>
      <c r="O46" s="171" t="s">
        <v>1244</v>
      </c>
      <c r="P46" s="171" t="s">
        <v>203</v>
      </c>
    </row>
    <row r="47" spans="2:16" x14ac:dyDescent="0.25">
      <c r="B47" s="172">
        <v>5</v>
      </c>
      <c r="C47" s="178" t="s">
        <v>975</v>
      </c>
      <c r="D47" s="178" t="s">
        <v>112</v>
      </c>
      <c r="E47" s="178" t="s">
        <v>195</v>
      </c>
      <c r="F47" s="178" t="s">
        <v>154</v>
      </c>
      <c r="G47" s="115">
        <v>183</v>
      </c>
      <c r="H47" s="178" t="s">
        <v>1000</v>
      </c>
      <c r="I47" s="178" t="s">
        <v>662</v>
      </c>
      <c r="J47" s="178" t="s">
        <v>1001</v>
      </c>
      <c r="K47" s="178" t="s">
        <v>636</v>
      </c>
      <c r="L47" s="115" t="s">
        <v>997</v>
      </c>
      <c r="M47" s="157">
        <v>0.14496527777777776</v>
      </c>
      <c r="N47" s="178" t="s">
        <v>162</v>
      </c>
      <c r="O47" s="171" t="s">
        <v>1002</v>
      </c>
      <c r="P47" s="171" t="s">
        <v>163</v>
      </c>
    </row>
    <row r="48" spans="2:16" x14ac:dyDescent="0.25">
      <c r="B48" s="172">
        <v>8</v>
      </c>
      <c r="C48" s="178" t="s">
        <v>974</v>
      </c>
      <c r="D48" s="178" t="s">
        <v>112</v>
      </c>
      <c r="E48" s="178" t="s">
        <v>983</v>
      </c>
      <c r="F48" s="178" t="s">
        <v>154</v>
      </c>
      <c r="G48" s="115">
        <v>141</v>
      </c>
      <c r="H48" s="178" t="s">
        <v>634</v>
      </c>
      <c r="I48" s="178" t="s">
        <v>634</v>
      </c>
      <c r="J48" s="178" t="s">
        <v>1012</v>
      </c>
      <c r="K48" s="178" t="s">
        <v>636</v>
      </c>
      <c r="L48" s="115" t="s">
        <v>997</v>
      </c>
      <c r="M48" s="157">
        <v>0.13999999999999999</v>
      </c>
      <c r="N48" s="178" t="s">
        <v>528</v>
      </c>
      <c r="O48" s="171" t="s">
        <v>1013</v>
      </c>
      <c r="P48" s="171" t="s">
        <v>576</v>
      </c>
    </row>
    <row r="49" spans="2:16" x14ac:dyDescent="0.25">
      <c r="B49" s="172">
        <v>18</v>
      </c>
      <c r="C49" s="178" t="s">
        <v>995</v>
      </c>
      <c r="D49" s="178" t="s">
        <v>112</v>
      </c>
      <c r="E49" s="178" t="s">
        <v>983</v>
      </c>
      <c r="F49" s="178" t="s">
        <v>154</v>
      </c>
      <c r="G49" s="115">
        <v>190</v>
      </c>
      <c r="H49" s="178" t="s">
        <v>634</v>
      </c>
      <c r="I49" s="178" t="s">
        <v>634</v>
      </c>
      <c r="J49" s="178" t="s">
        <v>1051</v>
      </c>
      <c r="K49" s="178" t="s">
        <v>636</v>
      </c>
      <c r="L49" s="115" t="s">
        <v>1047</v>
      </c>
      <c r="M49" s="157">
        <v>0.14582175925925925</v>
      </c>
      <c r="N49" s="178" t="s">
        <v>275</v>
      </c>
      <c r="O49" s="171" t="s">
        <v>1052</v>
      </c>
      <c r="P49" s="171" t="s">
        <v>1053</v>
      </c>
    </row>
    <row r="50" spans="2:16" x14ac:dyDescent="0.25">
      <c r="B50" s="172">
        <v>25</v>
      </c>
      <c r="C50" s="178" t="s">
        <v>995</v>
      </c>
      <c r="D50" s="178" t="s">
        <v>112</v>
      </c>
      <c r="E50" s="178" t="s">
        <v>975</v>
      </c>
      <c r="F50" s="178" t="s">
        <v>154</v>
      </c>
      <c r="G50" s="115">
        <v>99</v>
      </c>
      <c r="H50" s="178" t="s">
        <v>634</v>
      </c>
      <c r="I50" s="178" t="s">
        <v>1081</v>
      </c>
      <c r="J50" s="178" t="s">
        <v>1082</v>
      </c>
      <c r="K50" s="178" t="s">
        <v>636</v>
      </c>
      <c r="L50" s="115" t="s">
        <v>1083</v>
      </c>
      <c r="M50" s="157">
        <v>0.13280092592592593</v>
      </c>
      <c r="N50" s="178" t="s">
        <v>201</v>
      </c>
      <c r="O50" s="171" t="s">
        <v>1084</v>
      </c>
      <c r="P50" s="171" t="s">
        <v>202</v>
      </c>
    </row>
    <row r="51" spans="2:16" x14ac:dyDescent="0.25">
      <c r="B51" s="172">
        <v>47</v>
      </c>
      <c r="C51" s="178" t="s">
        <v>974</v>
      </c>
      <c r="D51" s="178" t="s">
        <v>112</v>
      </c>
      <c r="E51" s="178" t="s">
        <v>195</v>
      </c>
      <c r="F51" s="178" t="s">
        <v>154</v>
      </c>
      <c r="G51" s="115">
        <v>222</v>
      </c>
      <c r="H51" s="178" t="s">
        <v>634</v>
      </c>
      <c r="I51" s="178" t="s">
        <v>709</v>
      </c>
      <c r="J51" s="178" t="s">
        <v>1146</v>
      </c>
      <c r="K51" s="178" t="s">
        <v>636</v>
      </c>
      <c r="L51" s="115" t="s">
        <v>1128</v>
      </c>
      <c r="M51" s="157">
        <v>0.14896990740740743</v>
      </c>
      <c r="N51" s="178" t="s">
        <v>1055</v>
      </c>
      <c r="O51" s="171" t="s">
        <v>1147</v>
      </c>
      <c r="P51" s="171" t="s">
        <v>1057</v>
      </c>
    </row>
    <row r="52" spans="2:16" x14ac:dyDescent="0.25">
      <c r="B52" s="172">
        <v>137</v>
      </c>
      <c r="C52" s="178" t="s">
        <v>995</v>
      </c>
      <c r="D52" s="178" t="s">
        <v>112</v>
      </c>
      <c r="E52" s="178" t="s">
        <v>975</v>
      </c>
      <c r="F52" s="178" t="s">
        <v>154</v>
      </c>
      <c r="G52" s="115">
        <v>164</v>
      </c>
      <c r="H52" s="178" t="s">
        <v>634</v>
      </c>
      <c r="I52" s="178" t="s">
        <v>1081</v>
      </c>
      <c r="J52" s="178" t="s">
        <v>1445</v>
      </c>
      <c r="K52" s="178" t="s">
        <v>636</v>
      </c>
      <c r="L52" s="115" t="s">
        <v>1422</v>
      </c>
      <c r="M52" s="157">
        <v>0.14295138888888889</v>
      </c>
      <c r="N52" s="178" t="s">
        <v>336</v>
      </c>
      <c r="O52" s="171" t="s">
        <v>1446</v>
      </c>
      <c r="P52" s="171" t="s">
        <v>1447</v>
      </c>
    </row>
    <row r="53" spans="2:16" x14ac:dyDescent="0.25">
      <c r="B53" s="172">
        <v>146</v>
      </c>
      <c r="C53" s="178" t="s">
        <v>995</v>
      </c>
      <c r="D53" s="178" t="s">
        <v>112</v>
      </c>
      <c r="E53" s="178" t="s">
        <v>990</v>
      </c>
      <c r="F53" s="178" t="s">
        <v>154</v>
      </c>
      <c r="G53" s="115">
        <v>158</v>
      </c>
      <c r="H53" s="178" t="s">
        <v>634</v>
      </c>
      <c r="I53" s="178" t="s">
        <v>1473</v>
      </c>
      <c r="J53" s="178" t="s">
        <v>1474</v>
      </c>
      <c r="K53" s="178" t="s">
        <v>636</v>
      </c>
      <c r="L53" s="115" t="s">
        <v>1475</v>
      </c>
      <c r="M53" s="157">
        <v>0.14212962962962963</v>
      </c>
      <c r="N53" s="178" t="s">
        <v>1378</v>
      </c>
      <c r="O53" s="171" t="s">
        <v>1476</v>
      </c>
      <c r="P53" s="171" t="s">
        <v>1380</v>
      </c>
    </row>
    <row r="54" spans="2:16" x14ac:dyDescent="0.25">
      <c r="B54" s="172">
        <v>161</v>
      </c>
      <c r="C54" s="178" t="s">
        <v>603</v>
      </c>
      <c r="D54" s="178" t="s">
        <v>112</v>
      </c>
      <c r="E54" s="178" t="s">
        <v>975</v>
      </c>
      <c r="F54" s="178" t="s">
        <v>154</v>
      </c>
      <c r="G54" s="115">
        <v>91</v>
      </c>
      <c r="H54" s="178" t="s">
        <v>634</v>
      </c>
      <c r="I54" s="178" t="s">
        <v>1081</v>
      </c>
      <c r="J54" s="178" t="s">
        <v>1512</v>
      </c>
      <c r="K54" s="178" t="s">
        <v>636</v>
      </c>
      <c r="L54" s="115" t="s">
        <v>1495</v>
      </c>
      <c r="M54" s="157">
        <v>0.13444444444444445</v>
      </c>
      <c r="N54" s="178" t="s">
        <v>173</v>
      </c>
      <c r="O54" s="171" t="s">
        <v>1513</v>
      </c>
      <c r="P54" s="171" t="s">
        <v>174</v>
      </c>
    </row>
    <row r="55" spans="2:16" x14ac:dyDescent="0.25">
      <c r="B55" s="172">
        <v>162</v>
      </c>
      <c r="C55" s="178" t="s">
        <v>990</v>
      </c>
      <c r="D55" s="178" t="s">
        <v>112</v>
      </c>
      <c r="E55" s="178" t="s">
        <v>974</v>
      </c>
      <c r="F55" s="178" t="s">
        <v>259</v>
      </c>
      <c r="G55" s="115">
        <v>83</v>
      </c>
      <c r="H55" s="178" t="s">
        <v>1064</v>
      </c>
      <c r="I55" s="178" t="s">
        <v>634</v>
      </c>
      <c r="J55" s="178" t="s">
        <v>1514</v>
      </c>
      <c r="K55" s="178" t="s">
        <v>636</v>
      </c>
      <c r="L55" s="115" t="s">
        <v>1515</v>
      </c>
      <c r="M55" s="157">
        <v>0.13342592592592592</v>
      </c>
      <c r="N55" s="178" t="s">
        <v>466</v>
      </c>
      <c r="O55" s="171" t="s">
        <v>1516</v>
      </c>
      <c r="P55" s="171" t="s">
        <v>1435</v>
      </c>
    </row>
    <row r="56" spans="2:16" x14ac:dyDescent="0.25">
      <c r="B56" s="172">
        <v>1</v>
      </c>
      <c r="C56" s="178" t="s">
        <v>974</v>
      </c>
      <c r="D56" s="178" t="s">
        <v>6</v>
      </c>
      <c r="E56" s="178" t="s">
        <v>975</v>
      </c>
      <c r="F56" s="178" t="s">
        <v>150</v>
      </c>
      <c r="G56" s="115">
        <v>67</v>
      </c>
      <c r="H56" s="178" t="s">
        <v>976</v>
      </c>
      <c r="I56" s="178" t="s">
        <v>977</v>
      </c>
      <c r="J56" s="178" t="s">
        <v>978</v>
      </c>
      <c r="K56" s="178" t="s">
        <v>636</v>
      </c>
      <c r="L56" s="115" t="s">
        <v>979</v>
      </c>
      <c r="M56" s="157">
        <v>0.12937499999999999</v>
      </c>
      <c r="N56" s="178" t="s">
        <v>980</v>
      </c>
      <c r="O56" s="171" t="s">
        <v>981</v>
      </c>
      <c r="P56" s="171" t="s">
        <v>982</v>
      </c>
    </row>
    <row r="57" spans="2:16" x14ac:dyDescent="0.25">
      <c r="B57" s="172">
        <v>3</v>
      </c>
      <c r="C57" s="178" t="s">
        <v>989</v>
      </c>
      <c r="D57" s="178" t="s">
        <v>6</v>
      </c>
      <c r="E57" s="178" t="s">
        <v>990</v>
      </c>
      <c r="F57" s="178" t="s">
        <v>150</v>
      </c>
      <c r="G57" s="115">
        <v>65</v>
      </c>
      <c r="H57" s="178" t="s">
        <v>991</v>
      </c>
      <c r="I57" s="178" t="s">
        <v>992</v>
      </c>
      <c r="J57" s="178" t="s">
        <v>993</v>
      </c>
      <c r="K57" s="178" t="s">
        <v>636</v>
      </c>
      <c r="L57" s="115" t="s">
        <v>979</v>
      </c>
      <c r="M57" s="157">
        <v>0.12325231481481481</v>
      </c>
      <c r="N57" s="178" t="s">
        <v>555</v>
      </c>
      <c r="O57" s="171" t="s">
        <v>994</v>
      </c>
      <c r="P57" s="171" t="s">
        <v>881</v>
      </c>
    </row>
    <row r="58" spans="2:16" x14ac:dyDescent="0.25">
      <c r="B58" s="172">
        <v>6</v>
      </c>
      <c r="C58" s="178" t="s">
        <v>990</v>
      </c>
      <c r="D58" s="178" t="s">
        <v>7</v>
      </c>
      <c r="E58" s="178" t="s">
        <v>995</v>
      </c>
      <c r="F58" s="178" t="s">
        <v>150</v>
      </c>
      <c r="G58" s="115">
        <v>129</v>
      </c>
      <c r="H58" s="178" t="s">
        <v>1003</v>
      </c>
      <c r="I58" s="178" t="s">
        <v>1004</v>
      </c>
      <c r="J58" s="178" t="s">
        <v>1005</v>
      </c>
      <c r="K58" s="178" t="s">
        <v>636</v>
      </c>
      <c r="L58" s="115" t="s">
        <v>997</v>
      </c>
      <c r="M58" s="157">
        <v>0.13894675925925926</v>
      </c>
      <c r="N58" s="178" t="s">
        <v>240</v>
      </c>
      <c r="O58" s="171" t="s">
        <v>1006</v>
      </c>
      <c r="P58" s="171" t="s">
        <v>151</v>
      </c>
    </row>
    <row r="59" spans="2:16" x14ac:dyDescent="0.25">
      <c r="B59" s="172">
        <v>7</v>
      </c>
      <c r="C59" s="178" t="s">
        <v>603</v>
      </c>
      <c r="D59" s="178" t="s">
        <v>112</v>
      </c>
      <c r="E59" s="178" t="s">
        <v>989</v>
      </c>
      <c r="F59" s="178" t="s">
        <v>150</v>
      </c>
      <c r="G59" s="115">
        <v>50</v>
      </c>
      <c r="H59" s="178" t="s">
        <v>1007</v>
      </c>
      <c r="I59" s="178" t="s">
        <v>634</v>
      </c>
      <c r="J59" s="178" t="s">
        <v>1008</v>
      </c>
      <c r="K59" s="178" t="s">
        <v>636</v>
      </c>
      <c r="L59" s="115" t="s">
        <v>997</v>
      </c>
      <c r="M59" s="157">
        <v>0.10236111111111111</v>
      </c>
      <c r="N59" s="178" t="s">
        <v>1009</v>
      </c>
      <c r="O59" s="171" t="s">
        <v>1010</v>
      </c>
      <c r="P59" s="171" t="s">
        <v>1011</v>
      </c>
    </row>
    <row r="60" spans="2:16" x14ac:dyDescent="0.25">
      <c r="B60" s="172">
        <v>9</v>
      </c>
      <c r="C60" s="178" t="s">
        <v>983</v>
      </c>
      <c r="D60" s="178" t="s">
        <v>6</v>
      </c>
      <c r="E60" s="178" t="s">
        <v>975</v>
      </c>
      <c r="F60" s="178" t="s">
        <v>150</v>
      </c>
      <c r="G60" s="115">
        <v>116</v>
      </c>
      <c r="H60" s="178" t="s">
        <v>1014</v>
      </c>
      <c r="I60" s="178" t="s">
        <v>1015</v>
      </c>
      <c r="J60" s="178" t="s">
        <v>1016</v>
      </c>
      <c r="K60" s="178" t="s">
        <v>636</v>
      </c>
      <c r="L60" s="115" t="s">
        <v>997</v>
      </c>
      <c r="M60" s="157">
        <v>0.13717592592592592</v>
      </c>
      <c r="N60" s="178" t="s">
        <v>252</v>
      </c>
      <c r="O60" s="171" t="s">
        <v>1017</v>
      </c>
      <c r="P60" s="171" t="s">
        <v>1018</v>
      </c>
    </row>
    <row r="61" spans="2:16" x14ac:dyDescent="0.25">
      <c r="B61" s="172">
        <v>13</v>
      </c>
      <c r="C61" s="178" t="s">
        <v>975</v>
      </c>
      <c r="D61" s="178" t="s">
        <v>112</v>
      </c>
      <c r="E61" s="178" t="s">
        <v>990</v>
      </c>
      <c r="F61" s="178" t="s">
        <v>150</v>
      </c>
      <c r="G61" s="115">
        <v>46</v>
      </c>
      <c r="H61" s="178" t="s">
        <v>634</v>
      </c>
      <c r="I61" s="178" t="s">
        <v>667</v>
      </c>
      <c r="J61" s="178" t="s">
        <v>1031</v>
      </c>
      <c r="K61" s="178" t="s">
        <v>636</v>
      </c>
      <c r="L61" s="115" t="s">
        <v>1027</v>
      </c>
      <c r="M61" s="157">
        <v>0.1044675925925926</v>
      </c>
      <c r="N61" s="178" t="s">
        <v>25</v>
      </c>
      <c r="O61" s="171" t="s">
        <v>1032</v>
      </c>
      <c r="P61" s="171" t="s">
        <v>712</v>
      </c>
    </row>
    <row r="62" spans="2:16" x14ac:dyDescent="0.25">
      <c r="B62" s="172">
        <v>14</v>
      </c>
      <c r="C62" s="178" t="s">
        <v>603</v>
      </c>
      <c r="D62" s="178" t="s">
        <v>112</v>
      </c>
      <c r="E62" s="178" t="s">
        <v>195</v>
      </c>
      <c r="F62" s="178" t="s">
        <v>150</v>
      </c>
      <c r="G62" s="115">
        <v>92</v>
      </c>
      <c r="H62" s="178" t="s">
        <v>1033</v>
      </c>
      <c r="I62" s="178" t="s">
        <v>859</v>
      </c>
      <c r="J62" s="178" t="s">
        <v>1034</v>
      </c>
      <c r="K62" s="178" t="s">
        <v>636</v>
      </c>
      <c r="L62" s="115" t="s">
        <v>1027</v>
      </c>
      <c r="M62" s="157">
        <v>0.13251157407407407</v>
      </c>
      <c r="N62" s="178" t="s">
        <v>1035</v>
      </c>
      <c r="O62" s="171" t="s">
        <v>1036</v>
      </c>
      <c r="P62" s="171" t="s">
        <v>1037</v>
      </c>
    </row>
    <row r="63" spans="2:16" x14ac:dyDescent="0.25">
      <c r="B63" s="172">
        <v>15</v>
      </c>
      <c r="C63" s="178" t="s">
        <v>974</v>
      </c>
      <c r="D63" s="178" t="s">
        <v>112</v>
      </c>
      <c r="E63" s="178" t="s">
        <v>995</v>
      </c>
      <c r="F63" s="178" t="s">
        <v>150</v>
      </c>
      <c r="G63" s="115">
        <v>107</v>
      </c>
      <c r="H63" s="178" t="s">
        <v>859</v>
      </c>
      <c r="I63" s="178" t="s">
        <v>634</v>
      </c>
      <c r="J63" s="178" t="s">
        <v>1038</v>
      </c>
      <c r="K63" s="178" t="s">
        <v>636</v>
      </c>
      <c r="L63" s="115" t="s">
        <v>1027</v>
      </c>
      <c r="M63" s="157">
        <v>0.13646990740740741</v>
      </c>
      <c r="N63" s="178" t="s">
        <v>196</v>
      </c>
      <c r="O63" s="171" t="s">
        <v>1039</v>
      </c>
      <c r="P63" s="171" t="s">
        <v>494</v>
      </c>
    </row>
    <row r="64" spans="2:16" x14ac:dyDescent="0.25">
      <c r="B64" s="172">
        <v>20</v>
      </c>
      <c r="C64" s="178" t="s">
        <v>990</v>
      </c>
      <c r="D64" s="178" t="s">
        <v>7</v>
      </c>
      <c r="E64" s="178" t="s">
        <v>603</v>
      </c>
      <c r="F64" s="178" t="s">
        <v>150</v>
      </c>
      <c r="G64" s="115">
        <v>106</v>
      </c>
      <c r="H64" s="178" t="s">
        <v>1058</v>
      </c>
      <c r="I64" s="178" t="s">
        <v>1059</v>
      </c>
      <c r="J64" s="178" t="s">
        <v>1060</v>
      </c>
      <c r="K64" s="178" t="s">
        <v>636</v>
      </c>
      <c r="L64" s="115" t="s">
        <v>1047</v>
      </c>
      <c r="M64" s="157">
        <v>0.13434027777777777</v>
      </c>
      <c r="N64" s="178" t="s">
        <v>1061</v>
      </c>
      <c r="O64" s="171" t="s">
        <v>1062</v>
      </c>
      <c r="P64" s="171" t="s">
        <v>1063</v>
      </c>
    </row>
    <row r="65" spans="2:16" x14ac:dyDescent="0.25">
      <c r="B65" s="172">
        <v>29</v>
      </c>
      <c r="C65" s="178" t="s">
        <v>975</v>
      </c>
      <c r="D65" s="178" t="s">
        <v>112</v>
      </c>
      <c r="E65" s="178" t="s">
        <v>974</v>
      </c>
      <c r="F65" s="178" t="s">
        <v>150</v>
      </c>
      <c r="G65" s="115">
        <v>63</v>
      </c>
      <c r="H65" s="178" t="s">
        <v>1095</v>
      </c>
      <c r="I65" s="178" t="s">
        <v>634</v>
      </c>
      <c r="J65" s="178" t="s">
        <v>1096</v>
      </c>
      <c r="K65" s="178" t="s">
        <v>636</v>
      </c>
      <c r="L65" s="115" t="s">
        <v>1083</v>
      </c>
      <c r="M65" s="157">
        <v>0.12505787037037039</v>
      </c>
      <c r="N65" s="178" t="s">
        <v>980</v>
      </c>
      <c r="O65" s="171" t="s">
        <v>1097</v>
      </c>
      <c r="P65" s="171" t="s">
        <v>982</v>
      </c>
    </row>
    <row r="66" spans="2:16" x14ac:dyDescent="0.25">
      <c r="B66" s="172">
        <v>33</v>
      </c>
      <c r="C66" s="178" t="s">
        <v>195</v>
      </c>
      <c r="D66" s="178" t="s">
        <v>112</v>
      </c>
      <c r="E66" s="178" t="s">
        <v>975</v>
      </c>
      <c r="F66" s="178" t="s">
        <v>150</v>
      </c>
      <c r="G66" s="115">
        <v>48</v>
      </c>
      <c r="H66" s="178" t="s">
        <v>651</v>
      </c>
      <c r="I66" s="178" t="s">
        <v>634</v>
      </c>
      <c r="J66" s="178" t="s">
        <v>1104</v>
      </c>
      <c r="K66" s="178" t="s">
        <v>636</v>
      </c>
      <c r="L66" s="115" t="s">
        <v>1105</v>
      </c>
      <c r="M66" s="157">
        <v>0.10368055555555555</v>
      </c>
      <c r="N66" s="178" t="s">
        <v>162</v>
      </c>
      <c r="O66" s="171" t="s">
        <v>1106</v>
      </c>
      <c r="P66" s="171" t="s">
        <v>163</v>
      </c>
    </row>
    <row r="67" spans="2:16" x14ac:dyDescent="0.25">
      <c r="B67" s="172">
        <v>34</v>
      </c>
      <c r="C67" s="178" t="s">
        <v>995</v>
      </c>
      <c r="D67" s="178" t="s">
        <v>112</v>
      </c>
      <c r="E67" s="178" t="s">
        <v>990</v>
      </c>
      <c r="F67" s="178" t="s">
        <v>150</v>
      </c>
      <c r="G67" s="115">
        <v>127</v>
      </c>
      <c r="H67" s="178" t="s">
        <v>634</v>
      </c>
      <c r="I67" s="178" t="s">
        <v>634</v>
      </c>
      <c r="J67" s="178" t="s">
        <v>1107</v>
      </c>
      <c r="K67" s="178" t="s">
        <v>636</v>
      </c>
      <c r="L67" s="115" t="s">
        <v>1105</v>
      </c>
      <c r="M67" s="157">
        <v>0.13620370370370369</v>
      </c>
      <c r="N67" s="178" t="s">
        <v>240</v>
      </c>
      <c r="O67" s="171" t="s">
        <v>1108</v>
      </c>
      <c r="P67" s="171" t="s">
        <v>151</v>
      </c>
    </row>
    <row r="68" spans="2:16" x14ac:dyDescent="0.25">
      <c r="B68" s="172">
        <v>35</v>
      </c>
      <c r="C68" s="178" t="s">
        <v>989</v>
      </c>
      <c r="D68" s="178" t="s">
        <v>112</v>
      </c>
      <c r="E68" s="178" t="s">
        <v>603</v>
      </c>
      <c r="F68" s="178" t="s">
        <v>150</v>
      </c>
      <c r="G68" s="115">
        <v>67</v>
      </c>
      <c r="H68" s="178" t="s">
        <v>634</v>
      </c>
      <c r="I68" s="178" t="s">
        <v>1109</v>
      </c>
      <c r="J68" s="178" t="s">
        <v>1110</v>
      </c>
      <c r="K68" s="178" t="s">
        <v>636</v>
      </c>
      <c r="L68" s="115" t="s">
        <v>1105</v>
      </c>
      <c r="M68" s="157">
        <v>0.1398611111111111</v>
      </c>
      <c r="N68" s="178" t="s">
        <v>1009</v>
      </c>
      <c r="O68" s="171" t="s">
        <v>1111</v>
      </c>
      <c r="P68" s="171" t="s">
        <v>1011</v>
      </c>
    </row>
    <row r="69" spans="2:16" x14ac:dyDescent="0.25">
      <c r="B69" s="172">
        <v>37</v>
      </c>
      <c r="C69" s="178" t="s">
        <v>975</v>
      </c>
      <c r="D69" s="178" t="s">
        <v>112</v>
      </c>
      <c r="E69" s="178" t="s">
        <v>983</v>
      </c>
      <c r="F69" s="178" t="s">
        <v>150</v>
      </c>
      <c r="G69" s="115">
        <v>81</v>
      </c>
      <c r="H69" s="178" t="s">
        <v>1114</v>
      </c>
      <c r="I69" s="178" t="s">
        <v>634</v>
      </c>
      <c r="J69" s="178" t="s">
        <v>1115</v>
      </c>
      <c r="K69" s="178" t="s">
        <v>636</v>
      </c>
      <c r="L69" s="115" t="s">
        <v>1105</v>
      </c>
      <c r="M69" s="157">
        <v>0.12310185185185185</v>
      </c>
      <c r="N69" s="178" t="s">
        <v>252</v>
      </c>
      <c r="O69" s="171" t="s">
        <v>1116</v>
      </c>
      <c r="P69" s="171" t="s">
        <v>1018</v>
      </c>
    </row>
    <row r="70" spans="2:16" x14ac:dyDescent="0.25">
      <c r="B70" s="172">
        <v>38</v>
      </c>
      <c r="C70" s="178" t="s">
        <v>974</v>
      </c>
      <c r="D70" s="178" t="s">
        <v>112</v>
      </c>
      <c r="E70" s="178" t="s">
        <v>989</v>
      </c>
      <c r="F70" s="178" t="s">
        <v>150</v>
      </c>
      <c r="G70" s="115">
        <v>99</v>
      </c>
      <c r="H70" s="178" t="s">
        <v>859</v>
      </c>
      <c r="I70" s="178" t="s">
        <v>634</v>
      </c>
      <c r="J70" s="178" t="s">
        <v>1117</v>
      </c>
      <c r="K70" s="178" t="s">
        <v>636</v>
      </c>
      <c r="L70" s="115" t="s">
        <v>1105</v>
      </c>
      <c r="M70" s="157">
        <v>0.13517361111111112</v>
      </c>
      <c r="N70" s="178" t="s">
        <v>1118</v>
      </c>
      <c r="O70" s="171" t="s">
        <v>1119</v>
      </c>
      <c r="P70" s="171" t="s">
        <v>1120</v>
      </c>
    </row>
    <row r="71" spans="2:16" x14ac:dyDescent="0.25">
      <c r="B71" s="172">
        <v>41</v>
      </c>
      <c r="C71" s="178" t="s">
        <v>990</v>
      </c>
      <c r="D71" s="178" t="s">
        <v>6</v>
      </c>
      <c r="E71" s="178" t="s">
        <v>975</v>
      </c>
      <c r="F71" s="178" t="s">
        <v>150</v>
      </c>
      <c r="G71" s="115">
        <v>79</v>
      </c>
      <c r="H71" s="178" t="s">
        <v>1125</v>
      </c>
      <c r="I71" s="178" t="s">
        <v>1126</v>
      </c>
      <c r="J71" s="178" t="s">
        <v>1127</v>
      </c>
      <c r="K71" s="178" t="s">
        <v>636</v>
      </c>
      <c r="L71" s="115" t="s">
        <v>1128</v>
      </c>
      <c r="M71" s="157">
        <v>0.13167824074074075</v>
      </c>
      <c r="N71" s="178" t="s">
        <v>25</v>
      </c>
      <c r="O71" s="171" t="s">
        <v>1129</v>
      </c>
      <c r="P71" s="171" t="s">
        <v>712</v>
      </c>
    </row>
    <row r="72" spans="2:16" x14ac:dyDescent="0.25">
      <c r="B72" s="172">
        <v>42</v>
      </c>
      <c r="C72" s="178" t="s">
        <v>195</v>
      </c>
      <c r="D72" s="178" t="s">
        <v>112</v>
      </c>
      <c r="E72" s="178" t="s">
        <v>603</v>
      </c>
      <c r="F72" s="178" t="s">
        <v>150</v>
      </c>
      <c r="G72" s="115">
        <v>56</v>
      </c>
      <c r="H72" s="178" t="s">
        <v>634</v>
      </c>
      <c r="I72" s="178" t="s">
        <v>932</v>
      </c>
      <c r="J72" s="178" t="s">
        <v>1130</v>
      </c>
      <c r="K72" s="178" t="s">
        <v>636</v>
      </c>
      <c r="L72" s="115" t="s">
        <v>1128</v>
      </c>
      <c r="M72" s="157">
        <v>0.10686342592592592</v>
      </c>
      <c r="N72" s="178" t="s">
        <v>1035</v>
      </c>
      <c r="O72" s="171" t="s">
        <v>1131</v>
      </c>
      <c r="P72" s="171" t="s">
        <v>1037</v>
      </c>
    </row>
    <row r="73" spans="2:16" x14ac:dyDescent="0.25">
      <c r="B73" s="172">
        <v>45</v>
      </c>
      <c r="C73" s="178" t="s">
        <v>975</v>
      </c>
      <c r="D73" s="178" t="s">
        <v>112</v>
      </c>
      <c r="E73" s="178" t="s">
        <v>989</v>
      </c>
      <c r="F73" s="178" t="s">
        <v>150</v>
      </c>
      <c r="G73" s="115">
        <v>145</v>
      </c>
      <c r="H73" s="178" t="s">
        <v>1137</v>
      </c>
      <c r="I73" s="178" t="s">
        <v>634</v>
      </c>
      <c r="J73" s="178" t="s">
        <v>1138</v>
      </c>
      <c r="K73" s="178" t="s">
        <v>636</v>
      </c>
      <c r="L73" s="115" t="s">
        <v>1128</v>
      </c>
      <c r="M73" s="157">
        <v>0.14038194444444443</v>
      </c>
      <c r="N73" s="178" t="s">
        <v>1139</v>
      </c>
      <c r="O73" s="171" t="s">
        <v>1140</v>
      </c>
      <c r="P73" s="171" t="s">
        <v>1141</v>
      </c>
    </row>
    <row r="74" spans="2:16" x14ac:dyDescent="0.25">
      <c r="B74" s="172">
        <v>48</v>
      </c>
      <c r="C74" s="178" t="s">
        <v>603</v>
      </c>
      <c r="D74" s="178" t="s">
        <v>112</v>
      </c>
      <c r="E74" s="178" t="s">
        <v>990</v>
      </c>
      <c r="F74" s="178" t="s">
        <v>150</v>
      </c>
      <c r="G74" s="115">
        <v>73</v>
      </c>
      <c r="H74" s="178" t="s">
        <v>1148</v>
      </c>
      <c r="I74" s="178" t="s">
        <v>1149</v>
      </c>
      <c r="J74" s="178" t="s">
        <v>1150</v>
      </c>
      <c r="K74" s="178" t="s">
        <v>636</v>
      </c>
      <c r="L74" s="115" t="s">
        <v>1151</v>
      </c>
      <c r="M74" s="157">
        <v>0.12876157407407407</v>
      </c>
      <c r="N74" s="178" t="s">
        <v>1061</v>
      </c>
      <c r="O74" s="171" t="s">
        <v>1152</v>
      </c>
      <c r="P74" s="171" t="s">
        <v>1063</v>
      </c>
    </row>
    <row r="75" spans="2:16" x14ac:dyDescent="0.25">
      <c r="B75" s="172">
        <v>53</v>
      </c>
      <c r="C75" s="178" t="s">
        <v>975</v>
      </c>
      <c r="D75" s="178" t="s">
        <v>112</v>
      </c>
      <c r="E75" s="178" t="s">
        <v>995</v>
      </c>
      <c r="F75" s="178" t="s">
        <v>150</v>
      </c>
      <c r="G75" s="115">
        <v>58</v>
      </c>
      <c r="H75" s="178" t="s">
        <v>634</v>
      </c>
      <c r="I75" s="178" t="s">
        <v>634</v>
      </c>
      <c r="J75" s="178" t="s">
        <v>1167</v>
      </c>
      <c r="K75" s="178" t="s">
        <v>636</v>
      </c>
      <c r="L75" s="115" t="s">
        <v>1151</v>
      </c>
      <c r="M75" s="157">
        <v>0.10965277777777778</v>
      </c>
      <c r="N75" s="178" t="s">
        <v>201</v>
      </c>
      <c r="O75" s="171" t="s">
        <v>1168</v>
      </c>
      <c r="P75" s="171" t="s">
        <v>202</v>
      </c>
    </row>
    <row r="76" spans="2:16" x14ac:dyDescent="0.25">
      <c r="B76" s="172">
        <v>57</v>
      </c>
      <c r="C76" s="178" t="s">
        <v>974</v>
      </c>
      <c r="D76" s="178" t="s">
        <v>112</v>
      </c>
      <c r="E76" s="178" t="s">
        <v>975</v>
      </c>
      <c r="F76" s="178" t="s">
        <v>150</v>
      </c>
      <c r="G76" s="115">
        <v>119</v>
      </c>
      <c r="H76" s="178" t="s">
        <v>662</v>
      </c>
      <c r="I76" s="178" t="s">
        <v>634</v>
      </c>
      <c r="J76" s="178" t="s">
        <v>1177</v>
      </c>
      <c r="K76" s="178" t="s">
        <v>636</v>
      </c>
      <c r="L76" s="115" t="s">
        <v>1178</v>
      </c>
      <c r="M76" s="157">
        <v>0.13752314814814814</v>
      </c>
      <c r="N76" s="178" t="s">
        <v>260</v>
      </c>
      <c r="O76" s="171" t="s">
        <v>1179</v>
      </c>
      <c r="P76" s="171" t="s">
        <v>967</v>
      </c>
    </row>
    <row r="77" spans="2:16" x14ac:dyDescent="0.25">
      <c r="B77" s="172">
        <v>60</v>
      </c>
      <c r="C77" s="178" t="s">
        <v>995</v>
      </c>
      <c r="D77" s="178" t="s">
        <v>112</v>
      </c>
      <c r="E77" s="178" t="s">
        <v>195</v>
      </c>
      <c r="F77" s="178" t="s">
        <v>150</v>
      </c>
      <c r="G77" s="115">
        <v>112</v>
      </c>
      <c r="H77" s="178" t="s">
        <v>634</v>
      </c>
      <c r="I77" s="178" t="s">
        <v>859</v>
      </c>
      <c r="J77" s="178" t="s">
        <v>1187</v>
      </c>
      <c r="K77" s="178" t="s">
        <v>636</v>
      </c>
      <c r="L77" s="115" t="s">
        <v>1178</v>
      </c>
      <c r="M77" s="157">
        <v>0.13348379629629628</v>
      </c>
      <c r="N77" s="178" t="s">
        <v>349</v>
      </c>
      <c r="O77" s="171" t="s">
        <v>1188</v>
      </c>
      <c r="P77" s="171" t="s">
        <v>1189</v>
      </c>
    </row>
    <row r="78" spans="2:16" x14ac:dyDescent="0.25">
      <c r="B78" s="172">
        <v>61</v>
      </c>
      <c r="C78" s="178" t="s">
        <v>975</v>
      </c>
      <c r="D78" s="178" t="s">
        <v>112</v>
      </c>
      <c r="E78" s="178" t="s">
        <v>195</v>
      </c>
      <c r="F78" s="178" t="s">
        <v>150</v>
      </c>
      <c r="G78" s="115">
        <v>84</v>
      </c>
      <c r="H78" s="178" t="s">
        <v>1190</v>
      </c>
      <c r="I78" s="178" t="s">
        <v>634</v>
      </c>
      <c r="J78" s="178" t="s">
        <v>1191</v>
      </c>
      <c r="K78" s="178" t="s">
        <v>636</v>
      </c>
      <c r="L78" s="115" t="s">
        <v>1178</v>
      </c>
      <c r="M78" s="157">
        <v>0.17145833333333335</v>
      </c>
      <c r="N78" s="178" t="s">
        <v>261</v>
      </c>
      <c r="O78" s="171" t="s">
        <v>1192</v>
      </c>
      <c r="P78" s="171" t="s">
        <v>151</v>
      </c>
    </row>
    <row r="79" spans="2:16" x14ac:dyDescent="0.25">
      <c r="B79" s="172">
        <v>62</v>
      </c>
      <c r="C79" s="178" t="s">
        <v>990</v>
      </c>
      <c r="D79" s="178" t="s">
        <v>7</v>
      </c>
      <c r="E79" s="178" t="s">
        <v>995</v>
      </c>
      <c r="F79" s="178" t="s">
        <v>150</v>
      </c>
      <c r="G79" s="115">
        <v>79</v>
      </c>
      <c r="H79" s="178" t="s">
        <v>1193</v>
      </c>
      <c r="I79" s="178" t="s">
        <v>1004</v>
      </c>
      <c r="J79" s="178" t="s">
        <v>1194</v>
      </c>
      <c r="K79" s="178" t="s">
        <v>636</v>
      </c>
      <c r="L79" s="115" t="s">
        <v>1178</v>
      </c>
      <c r="M79" s="157">
        <v>0.13298611111111111</v>
      </c>
      <c r="N79" s="178" t="s">
        <v>246</v>
      </c>
      <c r="O79" s="171" t="s">
        <v>1195</v>
      </c>
      <c r="P79" s="171" t="s">
        <v>1196</v>
      </c>
    </row>
    <row r="80" spans="2:16" x14ac:dyDescent="0.25">
      <c r="B80" s="172">
        <v>67</v>
      </c>
      <c r="C80" s="178" t="s">
        <v>995</v>
      </c>
      <c r="D80" s="178" t="s">
        <v>6</v>
      </c>
      <c r="E80" s="178" t="s">
        <v>603</v>
      </c>
      <c r="F80" s="178" t="s">
        <v>150</v>
      </c>
      <c r="G80" s="115">
        <v>66</v>
      </c>
      <c r="H80" s="178" t="s">
        <v>976</v>
      </c>
      <c r="I80" s="178" t="s">
        <v>885</v>
      </c>
      <c r="J80" s="178" t="s">
        <v>1215</v>
      </c>
      <c r="K80" s="178" t="s">
        <v>636</v>
      </c>
      <c r="L80" s="115" t="s">
        <v>1208</v>
      </c>
      <c r="M80" s="157">
        <v>0.11400462962962964</v>
      </c>
      <c r="N80" s="178" t="s">
        <v>1216</v>
      </c>
      <c r="O80" s="171" t="s">
        <v>1217</v>
      </c>
      <c r="P80" s="171" t="s">
        <v>1218</v>
      </c>
    </row>
    <row r="81" spans="2:16" x14ac:dyDescent="0.25">
      <c r="B81" s="172">
        <v>69</v>
      </c>
      <c r="C81" s="178" t="s">
        <v>975</v>
      </c>
      <c r="D81" s="178" t="s">
        <v>112</v>
      </c>
      <c r="E81" s="178" t="s">
        <v>990</v>
      </c>
      <c r="F81" s="178" t="s">
        <v>150</v>
      </c>
      <c r="G81" s="115">
        <v>90</v>
      </c>
      <c r="H81" s="178" t="s">
        <v>1149</v>
      </c>
      <c r="I81" s="178" t="s">
        <v>859</v>
      </c>
      <c r="J81" s="178" t="s">
        <v>1225</v>
      </c>
      <c r="K81" s="178" t="s">
        <v>636</v>
      </c>
      <c r="L81" s="115" t="s">
        <v>1208</v>
      </c>
      <c r="M81" s="157">
        <v>0.13321759259259261</v>
      </c>
      <c r="N81" s="178" t="s">
        <v>538</v>
      </c>
      <c r="O81" s="171" t="s">
        <v>1226</v>
      </c>
      <c r="P81" s="171" t="s">
        <v>1227</v>
      </c>
    </row>
    <row r="82" spans="2:16" x14ac:dyDescent="0.25">
      <c r="B82" s="172">
        <v>70</v>
      </c>
      <c r="C82" s="178" t="s">
        <v>603</v>
      </c>
      <c r="D82" s="178" t="s">
        <v>112</v>
      </c>
      <c r="E82" s="178" t="s">
        <v>195</v>
      </c>
      <c r="F82" s="178" t="s">
        <v>150</v>
      </c>
      <c r="G82" s="115">
        <v>69</v>
      </c>
      <c r="H82" s="178" t="s">
        <v>908</v>
      </c>
      <c r="I82" s="178" t="s">
        <v>859</v>
      </c>
      <c r="J82" s="178" t="s">
        <v>1228</v>
      </c>
      <c r="K82" s="178" t="s">
        <v>636</v>
      </c>
      <c r="L82" s="115" t="s">
        <v>1208</v>
      </c>
      <c r="M82" s="157">
        <v>0.1208101851851852</v>
      </c>
      <c r="N82" s="178" t="s">
        <v>1229</v>
      </c>
      <c r="O82" s="171" t="s">
        <v>1230</v>
      </c>
      <c r="P82" s="171" t="s">
        <v>1231</v>
      </c>
    </row>
    <row r="83" spans="2:16" x14ac:dyDescent="0.25">
      <c r="B83" s="172">
        <v>71</v>
      </c>
      <c r="C83" s="178" t="s">
        <v>974</v>
      </c>
      <c r="D83" s="178" t="s">
        <v>112</v>
      </c>
      <c r="E83" s="178" t="s">
        <v>995</v>
      </c>
      <c r="F83" s="178" t="s">
        <v>150</v>
      </c>
      <c r="G83" s="115">
        <v>74</v>
      </c>
      <c r="H83" s="178" t="s">
        <v>634</v>
      </c>
      <c r="I83" s="178" t="s">
        <v>634</v>
      </c>
      <c r="J83" s="178" t="s">
        <v>1232</v>
      </c>
      <c r="K83" s="178" t="s">
        <v>636</v>
      </c>
      <c r="L83" s="115" t="s">
        <v>1208</v>
      </c>
      <c r="M83" s="157">
        <v>0.11361111111111111</v>
      </c>
      <c r="N83" s="178" t="s">
        <v>338</v>
      </c>
      <c r="O83" s="171" t="s">
        <v>1233</v>
      </c>
      <c r="P83" s="171" t="s">
        <v>492</v>
      </c>
    </row>
    <row r="84" spans="2:16" x14ac:dyDescent="0.25">
      <c r="B84" s="172">
        <v>73</v>
      </c>
      <c r="C84" s="178" t="s">
        <v>989</v>
      </c>
      <c r="D84" s="178" t="s">
        <v>6</v>
      </c>
      <c r="E84" s="178" t="s">
        <v>975</v>
      </c>
      <c r="F84" s="178" t="s">
        <v>150</v>
      </c>
      <c r="G84" s="115">
        <v>133</v>
      </c>
      <c r="H84" s="178" t="s">
        <v>991</v>
      </c>
      <c r="I84" s="178" t="s">
        <v>1238</v>
      </c>
      <c r="J84" s="178" t="s">
        <v>1239</v>
      </c>
      <c r="K84" s="178" t="s">
        <v>636</v>
      </c>
      <c r="L84" s="115" t="s">
        <v>1235</v>
      </c>
      <c r="M84" s="157">
        <v>0.13863425925925926</v>
      </c>
      <c r="N84" s="178" t="s">
        <v>88</v>
      </c>
      <c r="O84" s="171" t="s">
        <v>1240</v>
      </c>
      <c r="P84" s="171" t="s">
        <v>1241</v>
      </c>
    </row>
    <row r="85" spans="2:16" x14ac:dyDescent="0.25">
      <c r="B85" s="172">
        <v>77</v>
      </c>
      <c r="C85" s="178" t="s">
        <v>975</v>
      </c>
      <c r="D85" s="178" t="s">
        <v>112</v>
      </c>
      <c r="E85" s="178" t="s">
        <v>603</v>
      </c>
      <c r="F85" s="178" t="s">
        <v>150</v>
      </c>
      <c r="G85" s="115">
        <v>67</v>
      </c>
      <c r="H85" s="178" t="s">
        <v>634</v>
      </c>
      <c r="I85" s="178" t="s">
        <v>859</v>
      </c>
      <c r="J85" s="178" t="s">
        <v>1253</v>
      </c>
      <c r="K85" s="178" t="s">
        <v>636</v>
      </c>
      <c r="L85" s="115" t="s">
        <v>1235</v>
      </c>
      <c r="M85" s="157">
        <v>0.1285185185185185</v>
      </c>
      <c r="N85" s="178" t="s">
        <v>243</v>
      </c>
      <c r="O85" s="171" t="s">
        <v>1254</v>
      </c>
      <c r="P85" s="171" t="s">
        <v>257</v>
      </c>
    </row>
    <row r="86" spans="2:16" x14ac:dyDescent="0.25">
      <c r="B86" s="172">
        <v>81</v>
      </c>
      <c r="C86" s="178" t="s">
        <v>995</v>
      </c>
      <c r="D86" s="178" t="s">
        <v>6</v>
      </c>
      <c r="E86" s="178" t="s">
        <v>975</v>
      </c>
      <c r="F86" s="178" t="s">
        <v>150</v>
      </c>
      <c r="G86" s="115">
        <v>96</v>
      </c>
      <c r="H86" s="178" t="s">
        <v>976</v>
      </c>
      <c r="I86" s="178" t="s">
        <v>634</v>
      </c>
      <c r="J86" s="178" t="s">
        <v>1266</v>
      </c>
      <c r="K86" s="178" t="s">
        <v>636</v>
      </c>
      <c r="L86" s="115" t="s">
        <v>1260</v>
      </c>
      <c r="M86" s="157">
        <v>0.13480324074074074</v>
      </c>
      <c r="N86" s="178" t="s">
        <v>1267</v>
      </c>
      <c r="O86" s="171" t="s">
        <v>1268</v>
      </c>
      <c r="P86" s="171" t="s">
        <v>1269</v>
      </c>
    </row>
    <row r="87" spans="2:16" x14ac:dyDescent="0.25">
      <c r="B87" s="172">
        <v>84</v>
      </c>
      <c r="C87" s="178" t="s">
        <v>603</v>
      </c>
      <c r="D87" s="178" t="s">
        <v>112</v>
      </c>
      <c r="E87" s="178" t="s">
        <v>974</v>
      </c>
      <c r="F87" s="178" t="s">
        <v>150</v>
      </c>
      <c r="G87" s="115">
        <v>47</v>
      </c>
      <c r="H87" s="178" t="s">
        <v>908</v>
      </c>
      <c r="I87" s="178" t="s">
        <v>651</v>
      </c>
      <c r="J87" s="178" t="s">
        <v>1277</v>
      </c>
      <c r="K87" s="178" t="s">
        <v>636</v>
      </c>
      <c r="L87" s="115" t="s">
        <v>1260</v>
      </c>
      <c r="M87" s="157">
        <v>0.10488425925925926</v>
      </c>
      <c r="N87" s="178" t="s">
        <v>912</v>
      </c>
      <c r="O87" s="171" t="s">
        <v>1278</v>
      </c>
      <c r="P87" s="171" t="s">
        <v>1279</v>
      </c>
    </row>
    <row r="88" spans="2:16" x14ac:dyDescent="0.25">
      <c r="B88" s="172">
        <v>85</v>
      </c>
      <c r="C88" s="178" t="s">
        <v>975</v>
      </c>
      <c r="D88" s="178" t="s">
        <v>112</v>
      </c>
      <c r="E88" s="178" t="s">
        <v>974</v>
      </c>
      <c r="F88" s="178" t="s">
        <v>150</v>
      </c>
      <c r="G88" s="115">
        <v>58</v>
      </c>
      <c r="H88" s="178" t="s">
        <v>634</v>
      </c>
      <c r="I88" s="178" t="s">
        <v>651</v>
      </c>
      <c r="J88" s="178" t="s">
        <v>1280</v>
      </c>
      <c r="K88" s="178" t="s">
        <v>636</v>
      </c>
      <c r="L88" s="115" t="s">
        <v>1260</v>
      </c>
      <c r="M88" s="157">
        <v>0.12072916666666667</v>
      </c>
      <c r="N88" s="178" t="s">
        <v>260</v>
      </c>
      <c r="O88" s="171" t="s">
        <v>1281</v>
      </c>
      <c r="P88" s="171" t="s">
        <v>967</v>
      </c>
    </row>
    <row r="89" spans="2:16" x14ac:dyDescent="0.25">
      <c r="B89" s="172">
        <v>86</v>
      </c>
      <c r="C89" s="178" t="s">
        <v>603</v>
      </c>
      <c r="D89" s="178" t="s">
        <v>112</v>
      </c>
      <c r="E89" s="178" t="s">
        <v>983</v>
      </c>
      <c r="F89" s="178" t="s">
        <v>150</v>
      </c>
      <c r="G89" s="115">
        <v>60</v>
      </c>
      <c r="H89" s="178" t="s">
        <v>1282</v>
      </c>
      <c r="I89" s="178" t="s">
        <v>634</v>
      </c>
      <c r="J89" s="178" t="s">
        <v>1283</v>
      </c>
      <c r="K89" s="178" t="s">
        <v>636</v>
      </c>
      <c r="L89" s="115" t="s">
        <v>1260</v>
      </c>
      <c r="M89" s="157">
        <v>0.10717592592592594</v>
      </c>
      <c r="N89" s="178" t="s">
        <v>765</v>
      </c>
      <c r="O89" s="171" t="s">
        <v>1284</v>
      </c>
      <c r="P89" s="171" t="s">
        <v>174</v>
      </c>
    </row>
    <row r="90" spans="2:16" x14ac:dyDescent="0.25">
      <c r="B90" s="172">
        <v>89</v>
      </c>
      <c r="C90" s="178" t="s">
        <v>195</v>
      </c>
      <c r="D90" s="178" t="s">
        <v>6</v>
      </c>
      <c r="E90" s="178" t="s">
        <v>975</v>
      </c>
      <c r="F90" s="178" t="s">
        <v>150</v>
      </c>
      <c r="G90" s="115">
        <v>75</v>
      </c>
      <c r="H90" s="178" t="s">
        <v>679</v>
      </c>
      <c r="I90" s="178" t="s">
        <v>1291</v>
      </c>
      <c r="J90" s="178" t="s">
        <v>1292</v>
      </c>
      <c r="K90" s="178" t="s">
        <v>636</v>
      </c>
      <c r="L90" s="115" t="s">
        <v>1293</v>
      </c>
      <c r="M90" s="157">
        <v>0.12872685185185184</v>
      </c>
      <c r="N90" s="178" t="s">
        <v>261</v>
      </c>
      <c r="O90" s="171" t="s">
        <v>1294</v>
      </c>
      <c r="P90" s="171" t="s">
        <v>151</v>
      </c>
    </row>
    <row r="91" spans="2:16" x14ac:dyDescent="0.25">
      <c r="B91" s="172">
        <v>95</v>
      </c>
      <c r="C91" s="178" t="s">
        <v>603</v>
      </c>
      <c r="D91" s="178" t="s">
        <v>7</v>
      </c>
      <c r="E91" s="178" t="s">
        <v>995</v>
      </c>
      <c r="F91" s="178" t="s">
        <v>150</v>
      </c>
      <c r="G91" s="115">
        <v>73</v>
      </c>
      <c r="H91" s="178" t="s">
        <v>1307</v>
      </c>
      <c r="I91" s="178" t="s">
        <v>1004</v>
      </c>
      <c r="J91" s="178" t="s">
        <v>1308</v>
      </c>
      <c r="K91" s="178" t="s">
        <v>636</v>
      </c>
      <c r="L91" s="115" t="s">
        <v>1293</v>
      </c>
      <c r="M91" s="157">
        <v>0.13233796296296296</v>
      </c>
      <c r="N91" s="178" t="s">
        <v>1216</v>
      </c>
      <c r="O91" s="171" t="s">
        <v>1309</v>
      </c>
      <c r="P91" s="171" t="s">
        <v>1218</v>
      </c>
    </row>
    <row r="92" spans="2:16" x14ac:dyDescent="0.25">
      <c r="B92" s="172">
        <v>98</v>
      </c>
      <c r="C92" s="178" t="s">
        <v>195</v>
      </c>
      <c r="D92" s="178" t="s">
        <v>112</v>
      </c>
      <c r="E92" s="178" t="s">
        <v>603</v>
      </c>
      <c r="F92" s="178" t="s">
        <v>150</v>
      </c>
      <c r="G92" s="115">
        <v>45</v>
      </c>
      <c r="H92" s="178" t="s">
        <v>651</v>
      </c>
      <c r="I92" s="178" t="s">
        <v>634</v>
      </c>
      <c r="J92" s="178" t="s">
        <v>1315</v>
      </c>
      <c r="K92" s="178" t="s">
        <v>636</v>
      </c>
      <c r="L92" s="115" t="s">
        <v>1313</v>
      </c>
      <c r="M92" s="157">
        <v>9.7245370370370357E-2</v>
      </c>
      <c r="N92" s="178" t="s">
        <v>1229</v>
      </c>
      <c r="O92" s="171" t="s">
        <v>1316</v>
      </c>
      <c r="P92" s="171" t="s">
        <v>1231</v>
      </c>
    </row>
    <row r="93" spans="2:16" x14ac:dyDescent="0.25">
      <c r="B93" s="172">
        <v>101</v>
      </c>
      <c r="C93" s="178" t="s">
        <v>975</v>
      </c>
      <c r="D93" s="178" t="s">
        <v>112</v>
      </c>
      <c r="E93" s="178" t="s">
        <v>989</v>
      </c>
      <c r="F93" s="178" t="s">
        <v>150</v>
      </c>
      <c r="G93" s="115">
        <v>100</v>
      </c>
      <c r="H93" s="178" t="s">
        <v>1322</v>
      </c>
      <c r="I93" s="178" t="s">
        <v>634</v>
      </c>
      <c r="J93" s="178" t="s">
        <v>1323</v>
      </c>
      <c r="K93" s="178" t="s">
        <v>636</v>
      </c>
      <c r="L93" s="115" t="s">
        <v>1313</v>
      </c>
      <c r="M93" s="157">
        <v>0.13469907407407408</v>
      </c>
      <c r="N93" s="178" t="s">
        <v>88</v>
      </c>
      <c r="O93" s="171" t="s">
        <v>1324</v>
      </c>
      <c r="P93" s="171" t="s">
        <v>1241</v>
      </c>
    </row>
    <row r="94" spans="2:16" x14ac:dyDescent="0.25">
      <c r="B94" s="172">
        <v>104</v>
      </c>
      <c r="C94" s="178" t="s">
        <v>603</v>
      </c>
      <c r="D94" s="178" t="s">
        <v>112</v>
      </c>
      <c r="E94" s="178" t="s">
        <v>990</v>
      </c>
      <c r="F94" s="178" t="s">
        <v>150</v>
      </c>
      <c r="G94" s="115">
        <v>75</v>
      </c>
      <c r="H94" s="178" t="s">
        <v>1333</v>
      </c>
      <c r="I94" s="178" t="s">
        <v>634</v>
      </c>
      <c r="J94" s="178" t="s">
        <v>1334</v>
      </c>
      <c r="K94" s="178" t="s">
        <v>636</v>
      </c>
      <c r="L94" s="115" t="s">
        <v>1313</v>
      </c>
      <c r="M94" s="157">
        <v>0.12943287037037038</v>
      </c>
      <c r="N94" s="178" t="s">
        <v>1250</v>
      </c>
      <c r="O94" s="171" t="s">
        <v>1335</v>
      </c>
      <c r="P94" s="171" t="s">
        <v>1252</v>
      </c>
    </row>
    <row r="95" spans="2:16" x14ac:dyDescent="0.25">
      <c r="B95" s="172">
        <v>108</v>
      </c>
      <c r="C95" s="178" t="s">
        <v>995</v>
      </c>
      <c r="D95" s="178" t="s">
        <v>112</v>
      </c>
      <c r="E95" s="178" t="s">
        <v>989</v>
      </c>
      <c r="F95" s="178" t="s">
        <v>150</v>
      </c>
      <c r="G95" s="115">
        <v>147</v>
      </c>
      <c r="H95" s="178" t="s">
        <v>634</v>
      </c>
      <c r="I95" s="178" t="s">
        <v>634</v>
      </c>
      <c r="J95" s="178" t="s">
        <v>1344</v>
      </c>
      <c r="K95" s="178" t="s">
        <v>636</v>
      </c>
      <c r="L95" s="115" t="s">
        <v>1338</v>
      </c>
      <c r="M95" s="157">
        <v>0.14083333333333334</v>
      </c>
      <c r="N95" s="178" t="s">
        <v>446</v>
      </c>
      <c r="O95" s="171" t="s">
        <v>1346</v>
      </c>
      <c r="P95" s="171" t="s">
        <v>152</v>
      </c>
    </row>
    <row r="96" spans="2:16" x14ac:dyDescent="0.25">
      <c r="B96" s="172">
        <v>109</v>
      </c>
      <c r="C96" s="178" t="s">
        <v>975</v>
      </c>
      <c r="D96" s="178" t="s">
        <v>7</v>
      </c>
      <c r="E96" s="178" t="s">
        <v>995</v>
      </c>
      <c r="F96" s="178" t="s">
        <v>150</v>
      </c>
      <c r="G96" s="115">
        <v>58</v>
      </c>
      <c r="H96" s="178" t="s">
        <v>1347</v>
      </c>
      <c r="I96" s="178" t="s">
        <v>1004</v>
      </c>
      <c r="J96" s="178" t="s">
        <v>1348</v>
      </c>
      <c r="K96" s="178" t="s">
        <v>636</v>
      </c>
      <c r="L96" s="115" t="s">
        <v>1338</v>
      </c>
      <c r="M96" s="157">
        <v>0.12918981481481481</v>
      </c>
      <c r="N96" s="178" t="s">
        <v>1267</v>
      </c>
      <c r="O96" s="171" t="s">
        <v>1349</v>
      </c>
      <c r="P96" s="171" t="s">
        <v>1269</v>
      </c>
    </row>
    <row r="97" spans="2:16" x14ac:dyDescent="0.25">
      <c r="B97" s="172">
        <v>113</v>
      </c>
      <c r="C97" s="178" t="s">
        <v>974</v>
      </c>
      <c r="D97" s="178" t="s">
        <v>6</v>
      </c>
      <c r="E97" s="178" t="s">
        <v>975</v>
      </c>
      <c r="F97" s="178" t="s">
        <v>150</v>
      </c>
      <c r="G97" s="115">
        <v>123</v>
      </c>
      <c r="H97" s="178" t="s">
        <v>976</v>
      </c>
      <c r="I97" s="178" t="s">
        <v>1356</v>
      </c>
      <c r="J97" s="178" t="s">
        <v>1357</v>
      </c>
      <c r="K97" s="178" t="s">
        <v>636</v>
      </c>
      <c r="L97" s="115" t="s">
        <v>1338</v>
      </c>
      <c r="M97" s="157">
        <v>0.13824074074074075</v>
      </c>
      <c r="N97" s="178" t="s">
        <v>725</v>
      </c>
      <c r="O97" s="171" t="s">
        <v>1358</v>
      </c>
      <c r="P97" s="171" t="s">
        <v>1359</v>
      </c>
    </row>
    <row r="98" spans="2:16" x14ac:dyDescent="0.25">
      <c r="B98" s="172">
        <v>114</v>
      </c>
      <c r="C98" s="178" t="s">
        <v>983</v>
      </c>
      <c r="D98" s="178" t="s">
        <v>6</v>
      </c>
      <c r="E98" s="178" t="s">
        <v>603</v>
      </c>
      <c r="F98" s="178" t="s">
        <v>150</v>
      </c>
      <c r="G98" s="115">
        <v>77</v>
      </c>
      <c r="H98" s="178" t="s">
        <v>1360</v>
      </c>
      <c r="I98" s="178" t="s">
        <v>1361</v>
      </c>
      <c r="J98" s="178" t="s">
        <v>1362</v>
      </c>
      <c r="K98" s="178" t="s">
        <v>636</v>
      </c>
      <c r="L98" s="115" t="s">
        <v>1363</v>
      </c>
      <c r="M98" s="157">
        <v>0.12361111111111112</v>
      </c>
      <c r="N98" s="178" t="s">
        <v>332</v>
      </c>
      <c r="O98" s="171" t="s">
        <v>1364</v>
      </c>
      <c r="P98" s="171" t="s">
        <v>1365</v>
      </c>
    </row>
    <row r="99" spans="2:16" x14ac:dyDescent="0.25">
      <c r="B99" s="172">
        <v>115</v>
      </c>
      <c r="C99" s="178" t="s">
        <v>989</v>
      </c>
      <c r="D99" s="178" t="s">
        <v>112</v>
      </c>
      <c r="E99" s="178" t="s">
        <v>990</v>
      </c>
      <c r="F99" s="178" t="s">
        <v>150</v>
      </c>
      <c r="G99" s="115">
        <v>66</v>
      </c>
      <c r="H99" s="178" t="s">
        <v>634</v>
      </c>
      <c r="I99" s="178" t="s">
        <v>667</v>
      </c>
      <c r="J99" s="178" t="s">
        <v>1366</v>
      </c>
      <c r="K99" s="178" t="s">
        <v>636</v>
      </c>
      <c r="L99" s="115" t="s">
        <v>1363</v>
      </c>
      <c r="M99" s="157">
        <v>0.12743055555555555</v>
      </c>
      <c r="N99" s="178" t="s">
        <v>1367</v>
      </c>
      <c r="O99" s="171" t="s">
        <v>1368</v>
      </c>
      <c r="P99" s="171" t="s">
        <v>152</v>
      </c>
    </row>
    <row r="100" spans="2:16" x14ac:dyDescent="0.25">
      <c r="B100" s="172">
        <v>120</v>
      </c>
      <c r="C100" s="178" t="s">
        <v>974</v>
      </c>
      <c r="D100" s="178" t="s">
        <v>112</v>
      </c>
      <c r="E100" s="178" t="s">
        <v>983</v>
      </c>
      <c r="F100" s="178" t="s">
        <v>150</v>
      </c>
      <c r="G100" s="115">
        <v>65</v>
      </c>
      <c r="H100" s="178" t="s">
        <v>634</v>
      </c>
      <c r="I100" s="178" t="s">
        <v>634</v>
      </c>
      <c r="J100" s="178" t="s">
        <v>1385</v>
      </c>
      <c r="K100" s="178" t="s">
        <v>636</v>
      </c>
      <c r="L100" s="115" t="s">
        <v>1363</v>
      </c>
      <c r="M100" s="157">
        <v>0.12517361111111111</v>
      </c>
      <c r="N100" s="178" t="s">
        <v>1386</v>
      </c>
      <c r="O100" s="171" t="s">
        <v>1387</v>
      </c>
      <c r="P100" s="171" t="s">
        <v>1388</v>
      </c>
    </row>
    <row r="101" spans="2:16" x14ac:dyDescent="0.25">
      <c r="B101" s="172">
        <v>124</v>
      </c>
      <c r="C101" s="178" t="s">
        <v>195</v>
      </c>
      <c r="D101" s="178" t="s">
        <v>112</v>
      </c>
      <c r="E101" s="178" t="s">
        <v>990</v>
      </c>
      <c r="F101" s="178" t="s">
        <v>150</v>
      </c>
      <c r="G101" s="115">
        <v>93</v>
      </c>
      <c r="H101" s="178" t="s">
        <v>634</v>
      </c>
      <c r="I101" s="178" t="s">
        <v>634</v>
      </c>
      <c r="J101" s="178" t="s">
        <v>1401</v>
      </c>
      <c r="K101" s="178" t="s">
        <v>636</v>
      </c>
      <c r="L101" s="115" t="s">
        <v>1394</v>
      </c>
      <c r="M101" s="157">
        <v>0.13283564814814816</v>
      </c>
      <c r="N101" s="178" t="s">
        <v>238</v>
      </c>
      <c r="O101" s="171" t="s">
        <v>1402</v>
      </c>
      <c r="P101" s="171" t="s">
        <v>1403</v>
      </c>
    </row>
    <row r="102" spans="2:16" x14ac:dyDescent="0.25">
      <c r="B102" s="172">
        <v>126</v>
      </c>
      <c r="C102" s="178" t="s">
        <v>603</v>
      </c>
      <c r="D102" s="178" t="s">
        <v>112</v>
      </c>
      <c r="E102" s="178" t="s">
        <v>195</v>
      </c>
      <c r="F102" s="178" t="s">
        <v>150</v>
      </c>
      <c r="G102" s="115">
        <v>93</v>
      </c>
      <c r="H102" s="178" t="s">
        <v>1407</v>
      </c>
      <c r="I102" s="178" t="s">
        <v>859</v>
      </c>
      <c r="J102" s="178" t="s">
        <v>1408</v>
      </c>
      <c r="K102" s="178" t="s">
        <v>636</v>
      </c>
      <c r="L102" s="115" t="s">
        <v>1394</v>
      </c>
      <c r="M102" s="157">
        <v>0.1317939814814815</v>
      </c>
      <c r="N102" s="178" t="s">
        <v>1409</v>
      </c>
      <c r="O102" s="171" t="s">
        <v>1410</v>
      </c>
      <c r="P102" s="171" t="s">
        <v>1411</v>
      </c>
    </row>
    <row r="103" spans="2:16" x14ac:dyDescent="0.25">
      <c r="B103" s="172">
        <v>129</v>
      </c>
      <c r="C103" s="178" t="s">
        <v>989</v>
      </c>
      <c r="D103" s="178" t="s">
        <v>112</v>
      </c>
      <c r="E103" s="178" t="s">
        <v>975</v>
      </c>
      <c r="F103" s="178" t="s">
        <v>150</v>
      </c>
      <c r="G103" s="115">
        <v>75</v>
      </c>
      <c r="H103" s="178" t="s">
        <v>634</v>
      </c>
      <c r="I103" s="178" t="s">
        <v>651</v>
      </c>
      <c r="J103" s="178" t="s">
        <v>1417</v>
      </c>
      <c r="K103" s="178" t="s">
        <v>636</v>
      </c>
      <c r="L103" s="115" t="s">
        <v>1394</v>
      </c>
      <c r="M103" s="157">
        <v>0.12773148148148147</v>
      </c>
      <c r="N103" s="178" t="s">
        <v>1418</v>
      </c>
      <c r="O103" s="171" t="s">
        <v>1419</v>
      </c>
      <c r="P103" s="171" t="s">
        <v>1420</v>
      </c>
    </row>
    <row r="104" spans="2:16" x14ac:dyDescent="0.25">
      <c r="B104" s="172">
        <v>130</v>
      </c>
      <c r="C104" s="178" t="s">
        <v>995</v>
      </c>
      <c r="D104" s="178" t="s">
        <v>112</v>
      </c>
      <c r="E104" s="178" t="s">
        <v>983</v>
      </c>
      <c r="F104" s="178" t="s">
        <v>150</v>
      </c>
      <c r="G104" s="115">
        <v>196</v>
      </c>
      <c r="H104" s="178" t="s">
        <v>634</v>
      </c>
      <c r="I104" s="178" t="s">
        <v>634</v>
      </c>
      <c r="J104" s="178" t="s">
        <v>1421</v>
      </c>
      <c r="K104" s="178" t="s">
        <v>636</v>
      </c>
      <c r="L104" s="115" t="s">
        <v>1422</v>
      </c>
      <c r="M104" s="157">
        <v>0.14664351851851851</v>
      </c>
      <c r="N104" s="178" t="s">
        <v>912</v>
      </c>
      <c r="O104" s="171" t="s">
        <v>1423</v>
      </c>
      <c r="P104" s="171" t="s">
        <v>1424</v>
      </c>
    </row>
    <row r="105" spans="2:16" x14ac:dyDescent="0.25">
      <c r="B105" s="172">
        <v>131</v>
      </c>
      <c r="C105" s="178" t="s">
        <v>195</v>
      </c>
      <c r="D105" s="178" t="s">
        <v>112</v>
      </c>
      <c r="E105" s="178" t="s">
        <v>974</v>
      </c>
      <c r="F105" s="178" t="s">
        <v>150</v>
      </c>
      <c r="G105" s="115">
        <v>89</v>
      </c>
      <c r="H105" s="178" t="s">
        <v>634</v>
      </c>
      <c r="I105" s="178" t="s">
        <v>634</v>
      </c>
      <c r="J105" s="178" t="s">
        <v>1425</v>
      </c>
      <c r="K105" s="178" t="s">
        <v>636</v>
      </c>
      <c r="L105" s="115" t="s">
        <v>1422</v>
      </c>
      <c r="M105" s="157">
        <v>0.13422453703703704</v>
      </c>
      <c r="N105" s="178" t="s">
        <v>1426</v>
      </c>
      <c r="O105" s="171" t="s">
        <v>1427</v>
      </c>
      <c r="P105" s="171" t="s">
        <v>1428</v>
      </c>
    </row>
    <row r="106" spans="2:16" x14ac:dyDescent="0.25">
      <c r="B106" s="172">
        <v>134</v>
      </c>
      <c r="C106" s="178" t="s">
        <v>974</v>
      </c>
      <c r="D106" s="178" t="s">
        <v>112</v>
      </c>
      <c r="E106" s="178" t="s">
        <v>990</v>
      </c>
      <c r="F106" s="178" t="s">
        <v>150</v>
      </c>
      <c r="G106" s="115">
        <v>154</v>
      </c>
      <c r="H106" s="178" t="s">
        <v>859</v>
      </c>
      <c r="I106" s="178" t="s">
        <v>1081</v>
      </c>
      <c r="J106" s="178" t="s">
        <v>1433</v>
      </c>
      <c r="K106" s="178" t="s">
        <v>636</v>
      </c>
      <c r="L106" s="115" t="s">
        <v>1422</v>
      </c>
      <c r="M106" s="157">
        <v>0.14185185185185187</v>
      </c>
      <c r="N106" s="178" t="s">
        <v>466</v>
      </c>
      <c r="O106" s="171" t="s">
        <v>1434</v>
      </c>
      <c r="P106" s="171" t="s">
        <v>1435</v>
      </c>
    </row>
    <row r="107" spans="2:16" x14ac:dyDescent="0.25">
      <c r="B107" s="172">
        <v>142</v>
      </c>
      <c r="C107" s="178" t="s">
        <v>603</v>
      </c>
      <c r="D107" s="178" t="s">
        <v>112</v>
      </c>
      <c r="E107" s="178" t="s">
        <v>983</v>
      </c>
      <c r="F107" s="178" t="s">
        <v>150</v>
      </c>
      <c r="G107" s="115">
        <v>58</v>
      </c>
      <c r="H107" s="178" t="s">
        <v>859</v>
      </c>
      <c r="I107" s="178" t="s">
        <v>634</v>
      </c>
      <c r="J107" s="178" t="s">
        <v>1462</v>
      </c>
      <c r="K107" s="178" t="s">
        <v>636</v>
      </c>
      <c r="L107" s="115" t="s">
        <v>1449</v>
      </c>
      <c r="M107" s="157">
        <v>0.10554398148148147</v>
      </c>
      <c r="N107" s="178" t="s">
        <v>332</v>
      </c>
      <c r="O107" s="171" t="s">
        <v>1463</v>
      </c>
      <c r="P107" s="171" t="s">
        <v>1365</v>
      </c>
    </row>
    <row r="108" spans="2:16" x14ac:dyDescent="0.25">
      <c r="B108" s="172">
        <v>148</v>
      </c>
      <c r="C108" s="178" t="s">
        <v>983</v>
      </c>
      <c r="D108" s="178" t="s">
        <v>112</v>
      </c>
      <c r="E108" s="178" t="s">
        <v>974</v>
      </c>
      <c r="F108" s="178" t="s">
        <v>150</v>
      </c>
      <c r="G108" s="115">
        <v>57</v>
      </c>
      <c r="H108" s="178" t="s">
        <v>634</v>
      </c>
      <c r="I108" s="178" t="s">
        <v>634</v>
      </c>
      <c r="J108" s="178" t="s">
        <v>1479</v>
      </c>
      <c r="K108" s="178" t="s">
        <v>636</v>
      </c>
      <c r="L108" s="115" t="s">
        <v>1475</v>
      </c>
      <c r="M108" s="157">
        <v>0.11436342592592592</v>
      </c>
      <c r="N108" s="178" t="s">
        <v>1386</v>
      </c>
      <c r="O108" s="171" t="s">
        <v>1480</v>
      </c>
      <c r="P108" s="171" t="s">
        <v>1388</v>
      </c>
    </row>
    <row r="109" spans="2:16" x14ac:dyDescent="0.25">
      <c r="B109" s="172">
        <v>151</v>
      </c>
      <c r="C109" s="178" t="s">
        <v>603</v>
      </c>
      <c r="D109" s="178" t="s">
        <v>7</v>
      </c>
      <c r="E109" s="178" t="s">
        <v>995</v>
      </c>
      <c r="F109" s="178" t="s">
        <v>150</v>
      </c>
      <c r="G109" s="115">
        <v>86</v>
      </c>
      <c r="H109" s="178" t="s">
        <v>1487</v>
      </c>
      <c r="I109" s="178" t="s">
        <v>1004</v>
      </c>
      <c r="J109" s="178" t="s">
        <v>1488</v>
      </c>
      <c r="K109" s="178" t="s">
        <v>636</v>
      </c>
      <c r="L109" s="115" t="s">
        <v>1475</v>
      </c>
      <c r="M109" s="157">
        <v>0.13369212962962965</v>
      </c>
      <c r="N109" s="178" t="s">
        <v>261</v>
      </c>
      <c r="O109" s="171" t="s">
        <v>1489</v>
      </c>
      <c r="P109" s="171" t="s">
        <v>1400</v>
      </c>
    </row>
    <row r="110" spans="2:16" x14ac:dyDescent="0.25">
      <c r="B110" s="172">
        <v>153</v>
      </c>
      <c r="C110" s="178" t="s">
        <v>990</v>
      </c>
      <c r="D110" s="178" t="s">
        <v>112</v>
      </c>
      <c r="E110" s="178" t="s">
        <v>975</v>
      </c>
      <c r="F110" s="178" t="s">
        <v>150</v>
      </c>
      <c r="G110" s="115">
        <v>107</v>
      </c>
      <c r="H110" s="178" t="s">
        <v>634</v>
      </c>
      <c r="I110" s="178" t="s">
        <v>634</v>
      </c>
      <c r="J110" s="178" t="s">
        <v>1492</v>
      </c>
      <c r="K110" s="178" t="s">
        <v>636</v>
      </c>
      <c r="L110" s="115" t="s">
        <v>1475</v>
      </c>
      <c r="M110" s="157">
        <v>0.13616898148148149</v>
      </c>
      <c r="N110" s="178" t="s">
        <v>171</v>
      </c>
      <c r="O110" s="171" t="s">
        <v>1493</v>
      </c>
      <c r="P110" s="171" t="s">
        <v>1406</v>
      </c>
    </row>
    <row r="111" spans="2:16" x14ac:dyDescent="0.25">
      <c r="B111" s="172">
        <v>154</v>
      </c>
      <c r="C111" s="178" t="s">
        <v>195</v>
      </c>
      <c r="D111" s="178" t="s">
        <v>112</v>
      </c>
      <c r="E111" s="178" t="s">
        <v>603</v>
      </c>
      <c r="F111" s="178" t="s">
        <v>150</v>
      </c>
      <c r="G111" s="115">
        <v>70</v>
      </c>
      <c r="H111" s="178" t="s">
        <v>651</v>
      </c>
      <c r="I111" s="178" t="s">
        <v>954</v>
      </c>
      <c r="J111" s="178" t="s">
        <v>1494</v>
      </c>
      <c r="K111" s="178" t="s">
        <v>636</v>
      </c>
      <c r="L111" s="115" t="s">
        <v>1495</v>
      </c>
      <c r="M111" s="157">
        <v>0.11491898148148148</v>
      </c>
      <c r="N111" s="178" t="s">
        <v>1409</v>
      </c>
      <c r="O111" s="171" t="s">
        <v>1496</v>
      </c>
      <c r="P111" s="171" t="s">
        <v>1411</v>
      </c>
    </row>
    <row r="112" spans="2:16" x14ac:dyDescent="0.25">
      <c r="B112" s="172">
        <v>12</v>
      </c>
      <c r="C112" s="178" t="s">
        <v>195</v>
      </c>
      <c r="D112" s="178" t="s">
        <v>112</v>
      </c>
      <c r="E112" s="178" t="s">
        <v>990</v>
      </c>
      <c r="F112" s="178" t="s">
        <v>149</v>
      </c>
      <c r="G112" s="115">
        <v>42</v>
      </c>
      <c r="H112" s="178" t="s">
        <v>932</v>
      </c>
      <c r="I112" s="178" t="s">
        <v>634</v>
      </c>
      <c r="J112" s="178" t="s">
        <v>1026</v>
      </c>
      <c r="K112" s="178" t="s">
        <v>636</v>
      </c>
      <c r="L112" s="115" t="s">
        <v>1027</v>
      </c>
      <c r="M112" s="157">
        <v>0.10491898148148149</v>
      </c>
      <c r="N112" s="178" t="s">
        <v>1028</v>
      </c>
      <c r="O112" s="171" t="s">
        <v>1029</v>
      </c>
      <c r="P112" s="171" t="s">
        <v>1030</v>
      </c>
    </row>
    <row r="113" spans="2:16" x14ac:dyDescent="0.25">
      <c r="B113" s="172">
        <v>16</v>
      </c>
      <c r="C113" s="178" t="s">
        <v>983</v>
      </c>
      <c r="D113" s="178" t="s">
        <v>112</v>
      </c>
      <c r="E113" s="178" t="s">
        <v>989</v>
      </c>
      <c r="F113" s="178" t="s">
        <v>149</v>
      </c>
      <c r="G113" s="115">
        <v>57</v>
      </c>
      <c r="H113" s="178" t="s">
        <v>634</v>
      </c>
      <c r="I113" s="178" t="s">
        <v>634</v>
      </c>
      <c r="J113" s="178" t="s">
        <v>1040</v>
      </c>
      <c r="K113" s="178" t="s">
        <v>636</v>
      </c>
      <c r="L113" s="115" t="s">
        <v>1027</v>
      </c>
      <c r="M113" s="157">
        <v>0.10859953703703702</v>
      </c>
      <c r="N113" s="178" t="s">
        <v>272</v>
      </c>
      <c r="O113" s="171" t="s">
        <v>1041</v>
      </c>
      <c r="P113" s="171" t="s">
        <v>1042</v>
      </c>
    </row>
    <row r="114" spans="2:16" x14ac:dyDescent="0.25">
      <c r="B114" s="172">
        <v>19</v>
      </c>
      <c r="C114" s="178" t="s">
        <v>195</v>
      </c>
      <c r="D114" s="178" t="s">
        <v>112</v>
      </c>
      <c r="E114" s="178" t="s">
        <v>974</v>
      </c>
      <c r="F114" s="178" t="s">
        <v>149</v>
      </c>
      <c r="G114" s="115">
        <v>97</v>
      </c>
      <c r="H114" s="178" t="s">
        <v>634</v>
      </c>
      <c r="I114" s="178" t="s">
        <v>954</v>
      </c>
      <c r="J114" s="178" t="s">
        <v>1054</v>
      </c>
      <c r="K114" s="178" t="s">
        <v>636</v>
      </c>
      <c r="L114" s="115" t="s">
        <v>1047</v>
      </c>
      <c r="M114" s="157">
        <v>0.13356481481481483</v>
      </c>
      <c r="N114" s="178" t="s">
        <v>1055</v>
      </c>
      <c r="O114" s="171" t="s">
        <v>1056</v>
      </c>
      <c r="P114" s="171" t="s">
        <v>1057</v>
      </c>
    </row>
    <row r="115" spans="2:16" x14ac:dyDescent="0.25">
      <c r="B115" s="172">
        <v>27</v>
      </c>
      <c r="C115" s="178" t="s">
        <v>990</v>
      </c>
      <c r="D115" s="178" t="s">
        <v>112</v>
      </c>
      <c r="E115" s="178" t="s">
        <v>983</v>
      </c>
      <c r="F115" s="178" t="s">
        <v>149</v>
      </c>
      <c r="G115" s="115">
        <v>52</v>
      </c>
      <c r="H115" s="178" t="s">
        <v>634</v>
      </c>
      <c r="I115" s="178" t="s">
        <v>634</v>
      </c>
      <c r="J115" s="178" t="s">
        <v>1089</v>
      </c>
      <c r="K115" s="178" t="s">
        <v>636</v>
      </c>
      <c r="L115" s="115" t="s">
        <v>1083</v>
      </c>
      <c r="M115" s="157">
        <v>0.11292824074074075</v>
      </c>
      <c r="N115" s="178" t="s">
        <v>448</v>
      </c>
      <c r="O115" s="171" t="s">
        <v>1090</v>
      </c>
      <c r="P115" s="171" t="s">
        <v>1091</v>
      </c>
    </row>
    <row r="116" spans="2:16" x14ac:dyDescent="0.25">
      <c r="B116" s="172">
        <v>31</v>
      </c>
      <c r="C116" s="178" t="s">
        <v>990</v>
      </c>
      <c r="D116" s="178" t="s">
        <v>112</v>
      </c>
      <c r="E116" s="178" t="s">
        <v>989</v>
      </c>
      <c r="F116" s="178" t="s">
        <v>149</v>
      </c>
      <c r="G116" s="115">
        <v>72</v>
      </c>
      <c r="H116" s="178" t="s">
        <v>634</v>
      </c>
      <c r="I116" s="178" t="s">
        <v>634</v>
      </c>
      <c r="J116" s="178" t="s">
        <v>1100</v>
      </c>
      <c r="K116" s="178" t="s">
        <v>636</v>
      </c>
      <c r="L116" s="115" t="s">
        <v>1083</v>
      </c>
      <c r="M116" s="157">
        <v>0.12755787037037036</v>
      </c>
      <c r="N116" s="178" t="s">
        <v>555</v>
      </c>
      <c r="O116" s="171" t="s">
        <v>1101</v>
      </c>
      <c r="P116" s="171" t="s">
        <v>881</v>
      </c>
    </row>
    <row r="117" spans="2:16" x14ac:dyDescent="0.25">
      <c r="B117" s="172">
        <v>36</v>
      </c>
      <c r="C117" s="178" t="s">
        <v>983</v>
      </c>
      <c r="D117" s="178" t="s">
        <v>112</v>
      </c>
      <c r="E117" s="178" t="s">
        <v>974</v>
      </c>
      <c r="F117" s="178" t="s">
        <v>149</v>
      </c>
      <c r="G117" s="115">
        <v>54</v>
      </c>
      <c r="H117" s="178" t="s">
        <v>634</v>
      </c>
      <c r="I117" s="178" t="s">
        <v>651</v>
      </c>
      <c r="J117" s="178" t="s">
        <v>1112</v>
      </c>
      <c r="K117" s="178" t="s">
        <v>636</v>
      </c>
      <c r="L117" s="115" t="s">
        <v>1105</v>
      </c>
      <c r="M117" s="157">
        <v>0.11491898148148148</v>
      </c>
      <c r="N117" s="178" t="s">
        <v>528</v>
      </c>
      <c r="O117" s="171" t="s">
        <v>1113</v>
      </c>
      <c r="P117" s="171" t="s">
        <v>576</v>
      </c>
    </row>
    <row r="118" spans="2:16" x14ac:dyDescent="0.25">
      <c r="B118" s="172">
        <v>40</v>
      </c>
      <c r="C118" s="178" t="s">
        <v>990</v>
      </c>
      <c r="D118" s="178" t="s">
        <v>112</v>
      </c>
      <c r="E118" s="178" t="s">
        <v>195</v>
      </c>
      <c r="F118" s="178" t="s">
        <v>149</v>
      </c>
      <c r="G118" s="115">
        <v>82</v>
      </c>
      <c r="H118" s="178" t="s">
        <v>723</v>
      </c>
      <c r="I118" s="178" t="s">
        <v>809</v>
      </c>
      <c r="J118" s="178" t="s">
        <v>1123</v>
      </c>
      <c r="K118" s="178" t="s">
        <v>636</v>
      </c>
      <c r="L118" s="115" t="s">
        <v>1105</v>
      </c>
      <c r="M118" s="157">
        <v>0.13233796296296296</v>
      </c>
      <c r="N118" s="178" t="s">
        <v>1028</v>
      </c>
      <c r="O118" s="171" t="s">
        <v>1124</v>
      </c>
      <c r="P118" s="171" t="s">
        <v>1030</v>
      </c>
    </row>
    <row r="119" spans="2:16" x14ac:dyDescent="0.25">
      <c r="B119" s="172">
        <v>44</v>
      </c>
      <c r="C119" s="178" t="s">
        <v>989</v>
      </c>
      <c r="D119" s="178" t="s">
        <v>112</v>
      </c>
      <c r="E119" s="178" t="s">
        <v>983</v>
      </c>
      <c r="F119" s="178" t="s">
        <v>149</v>
      </c>
      <c r="G119" s="115">
        <v>58</v>
      </c>
      <c r="H119" s="178" t="s">
        <v>667</v>
      </c>
      <c r="I119" s="178" t="s">
        <v>634</v>
      </c>
      <c r="J119" s="178" t="s">
        <v>1135</v>
      </c>
      <c r="K119" s="178" t="s">
        <v>636</v>
      </c>
      <c r="L119" s="115" t="s">
        <v>1128</v>
      </c>
      <c r="M119" s="157">
        <v>0.11440972222222223</v>
      </c>
      <c r="N119" s="178" t="s">
        <v>272</v>
      </c>
      <c r="O119" s="171" t="s">
        <v>1136</v>
      </c>
      <c r="P119" s="171" t="s">
        <v>1042</v>
      </c>
    </row>
    <row r="120" spans="2:16" x14ac:dyDescent="0.25">
      <c r="B120" s="172">
        <v>54</v>
      </c>
      <c r="C120" s="178" t="s">
        <v>989</v>
      </c>
      <c r="D120" s="178" t="s">
        <v>112</v>
      </c>
      <c r="E120" s="178" t="s">
        <v>195</v>
      </c>
      <c r="F120" s="178" t="s">
        <v>149</v>
      </c>
      <c r="G120" s="115">
        <v>35</v>
      </c>
      <c r="H120" s="178" t="s">
        <v>634</v>
      </c>
      <c r="I120" s="178" t="s">
        <v>908</v>
      </c>
      <c r="J120" s="178" t="s">
        <v>1169</v>
      </c>
      <c r="K120" s="178" t="s">
        <v>636</v>
      </c>
      <c r="L120" s="115" t="s">
        <v>1151</v>
      </c>
      <c r="M120" s="157">
        <v>7.586805555555555E-2</v>
      </c>
      <c r="N120" s="178" t="s">
        <v>13</v>
      </c>
      <c r="O120" s="171" t="s">
        <v>1170</v>
      </c>
      <c r="P120" s="171" t="s">
        <v>1088</v>
      </c>
    </row>
    <row r="121" spans="2:16" x14ac:dyDescent="0.25">
      <c r="B121" s="172">
        <v>63</v>
      </c>
      <c r="C121" s="178" t="s">
        <v>603</v>
      </c>
      <c r="D121" s="178" t="s">
        <v>112</v>
      </c>
      <c r="E121" s="178" t="s">
        <v>989</v>
      </c>
      <c r="F121" s="178" t="s">
        <v>149</v>
      </c>
      <c r="G121" s="115">
        <v>50</v>
      </c>
      <c r="H121" s="178" t="s">
        <v>634</v>
      </c>
      <c r="I121" s="178" t="s">
        <v>634</v>
      </c>
      <c r="J121" s="178" t="s">
        <v>1197</v>
      </c>
      <c r="K121" s="178" t="s">
        <v>636</v>
      </c>
      <c r="L121" s="115" t="s">
        <v>1178</v>
      </c>
      <c r="M121" s="157">
        <v>9.824074074074074E-2</v>
      </c>
      <c r="N121" s="178" t="s">
        <v>1198</v>
      </c>
      <c r="O121" s="171" t="s">
        <v>1199</v>
      </c>
      <c r="P121" s="171" t="s">
        <v>1200</v>
      </c>
    </row>
    <row r="122" spans="2:16" x14ac:dyDescent="0.25">
      <c r="B122" s="172">
        <v>66</v>
      </c>
      <c r="C122" s="178" t="s">
        <v>989</v>
      </c>
      <c r="D122" s="178" t="s">
        <v>112</v>
      </c>
      <c r="E122" s="178" t="s">
        <v>974</v>
      </c>
      <c r="F122" s="178" t="s">
        <v>149</v>
      </c>
      <c r="G122" s="115">
        <v>133</v>
      </c>
      <c r="H122" s="178" t="s">
        <v>908</v>
      </c>
      <c r="I122" s="178" t="s">
        <v>662</v>
      </c>
      <c r="J122" s="178" t="s">
        <v>1212</v>
      </c>
      <c r="K122" s="178" t="s">
        <v>636</v>
      </c>
      <c r="L122" s="115" t="s">
        <v>1208</v>
      </c>
      <c r="M122" s="157">
        <v>0.13931712962962964</v>
      </c>
      <c r="N122" s="178" t="s">
        <v>340</v>
      </c>
      <c r="O122" s="171" t="s">
        <v>1213</v>
      </c>
      <c r="P122" s="171" t="s">
        <v>1214</v>
      </c>
    </row>
    <row r="123" spans="2:16" x14ac:dyDescent="0.25">
      <c r="B123" s="172">
        <v>72</v>
      </c>
      <c r="C123" s="178" t="s">
        <v>983</v>
      </c>
      <c r="D123" s="178" t="s">
        <v>112</v>
      </c>
      <c r="E123" s="178" t="s">
        <v>989</v>
      </c>
      <c r="F123" s="178" t="s">
        <v>149</v>
      </c>
      <c r="G123" s="115">
        <v>42</v>
      </c>
      <c r="H123" s="178" t="s">
        <v>634</v>
      </c>
      <c r="I123" s="178" t="s">
        <v>634</v>
      </c>
      <c r="J123" s="178" t="s">
        <v>1234</v>
      </c>
      <c r="K123" s="178" t="s">
        <v>636</v>
      </c>
      <c r="L123" s="115" t="s">
        <v>1235</v>
      </c>
      <c r="M123" s="157">
        <v>9.3506944444444448E-2</v>
      </c>
      <c r="N123" s="178" t="s">
        <v>13</v>
      </c>
      <c r="O123" s="171" t="s">
        <v>1236</v>
      </c>
      <c r="P123" s="171" t="s">
        <v>1237</v>
      </c>
    </row>
    <row r="124" spans="2:16" x14ac:dyDescent="0.25">
      <c r="B124" s="172">
        <v>75</v>
      </c>
      <c r="C124" s="178" t="s">
        <v>195</v>
      </c>
      <c r="D124" s="178" t="s">
        <v>112</v>
      </c>
      <c r="E124" s="178" t="s">
        <v>974</v>
      </c>
      <c r="F124" s="178" t="s">
        <v>149</v>
      </c>
      <c r="G124" s="115">
        <v>90</v>
      </c>
      <c r="H124" s="178" t="s">
        <v>667</v>
      </c>
      <c r="I124" s="178" t="s">
        <v>634</v>
      </c>
      <c r="J124" s="178" t="s">
        <v>1245</v>
      </c>
      <c r="K124" s="178" t="s">
        <v>636</v>
      </c>
      <c r="L124" s="115" t="s">
        <v>1235</v>
      </c>
      <c r="M124" s="157">
        <v>0.13436342592592593</v>
      </c>
      <c r="N124" s="178" t="s">
        <v>1246</v>
      </c>
      <c r="O124" s="171" t="s">
        <v>1247</v>
      </c>
      <c r="P124" s="171" t="s">
        <v>1248</v>
      </c>
    </row>
    <row r="125" spans="2:16" x14ac:dyDescent="0.25">
      <c r="B125" s="172">
        <v>76</v>
      </c>
      <c r="C125" s="178" t="s">
        <v>990</v>
      </c>
      <c r="D125" s="178" t="s">
        <v>112</v>
      </c>
      <c r="E125" s="178" t="s">
        <v>603</v>
      </c>
      <c r="F125" s="178" t="s">
        <v>149</v>
      </c>
      <c r="G125" s="115">
        <v>58</v>
      </c>
      <c r="H125" s="178" t="s">
        <v>634</v>
      </c>
      <c r="I125" s="178" t="s">
        <v>634</v>
      </c>
      <c r="J125" s="178" t="s">
        <v>1249</v>
      </c>
      <c r="K125" s="178" t="s">
        <v>636</v>
      </c>
      <c r="L125" s="115" t="s">
        <v>1235</v>
      </c>
      <c r="M125" s="157">
        <v>0.12167824074074074</v>
      </c>
      <c r="N125" s="178" t="s">
        <v>1250</v>
      </c>
      <c r="O125" s="171" t="s">
        <v>1251</v>
      </c>
      <c r="P125" s="171" t="s">
        <v>1252</v>
      </c>
    </row>
    <row r="126" spans="2:16" x14ac:dyDescent="0.25">
      <c r="B126" s="172">
        <v>79</v>
      </c>
      <c r="C126" s="178" t="s">
        <v>983</v>
      </c>
      <c r="D126" s="178" t="s">
        <v>112</v>
      </c>
      <c r="E126" s="178" t="s">
        <v>195</v>
      </c>
      <c r="F126" s="178" t="s">
        <v>149</v>
      </c>
      <c r="G126" s="115">
        <v>55</v>
      </c>
      <c r="H126" s="178" t="s">
        <v>634</v>
      </c>
      <c r="I126" s="178" t="s">
        <v>859</v>
      </c>
      <c r="J126" s="178" t="s">
        <v>1259</v>
      </c>
      <c r="K126" s="178" t="s">
        <v>636</v>
      </c>
      <c r="L126" s="115" t="s">
        <v>1260</v>
      </c>
      <c r="M126" s="157">
        <v>0.10541666666666667</v>
      </c>
      <c r="N126" s="178" t="s">
        <v>868</v>
      </c>
      <c r="O126" s="171" t="s">
        <v>1261</v>
      </c>
      <c r="P126" s="171" t="s">
        <v>1262</v>
      </c>
    </row>
    <row r="127" spans="2:16" x14ac:dyDescent="0.25">
      <c r="B127" s="172">
        <v>82</v>
      </c>
      <c r="C127" s="178" t="s">
        <v>195</v>
      </c>
      <c r="D127" s="178" t="s">
        <v>112</v>
      </c>
      <c r="E127" s="178" t="s">
        <v>989</v>
      </c>
      <c r="F127" s="178" t="s">
        <v>149</v>
      </c>
      <c r="G127" s="115">
        <v>45</v>
      </c>
      <c r="H127" s="178" t="s">
        <v>1064</v>
      </c>
      <c r="I127" s="178" t="s">
        <v>634</v>
      </c>
      <c r="J127" s="178" t="s">
        <v>1270</v>
      </c>
      <c r="K127" s="178" t="s">
        <v>636</v>
      </c>
      <c r="L127" s="115" t="s">
        <v>1260</v>
      </c>
      <c r="M127" s="157">
        <v>9.6354166666666671E-2</v>
      </c>
      <c r="N127" s="178" t="s">
        <v>1271</v>
      </c>
      <c r="O127" s="171" t="s">
        <v>1272</v>
      </c>
      <c r="P127" s="171" t="s">
        <v>1273</v>
      </c>
    </row>
    <row r="128" spans="2:16" x14ac:dyDescent="0.25">
      <c r="B128" s="172">
        <v>83</v>
      </c>
      <c r="C128" s="178" t="s">
        <v>990</v>
      </c>
      <c r="D128" s="178" t="s">
        <v>112</v>
      </c>
      <c r="E128" s="178" t="s">
        <v>983</v>
      </c>
      <c r="F128" s="178" t="s">
        <v>149</v>
      </c>
      <c r="G128" s="115">
        <v>62</v>
      </c>
      <c r="H128" s="178" t="s">
        <v>634</v>
      </c>
      <c r="I128" s="178" t="s">
        <v>634</v>
      </c>
      <c r="J128" s="178" t="s">
        <v>1274</v>
      </c>
      <c r="K128" s="178" t="s">
        <v>636</v>
      </c>
      <c r="L128" s="115" t="s">
        <v>1260</v>
      </c>
      <c r="M128" s="157">
        <v>0.11628472222222223</v>
      </c>
      <c r="N128" s="178" t="s">
        <v>461</v>
      </c>
      <c r="O128" s="171" t="s">
        <v>1275</v>
      </c>
      <c r="P128" s="171" t="s">
        <v>1276</v>
      </c>
    </row>
    <row r="129" spans="2:16" x14ac:dyDescent="0.25">
      <c r="B129" s="172">
        <v>91</v>
      </c>
      <c r="C129" s="178" t="s">
        <v>989</v>
      </c>
      <c r="D129" s="178" t="s">
        <v>112</v>
      </c>
      <c r="E129" s="178" t="s">
        <v>603</v>
      </c>
      <c r="F129" s="178" t="s">
        <v>149</v>
      </c>
      <c r="G129" s="115">
        <v>39</v>
      </c>
      <c r="H129" s="178" t="s">
        <v>634</v>
      </c>
      <c r="I129" s="178" t="s">
        <v>651</v>
      </c>
      <c r="J129" s="178" t="s">
        <v>1299</v>
      </c>
      <c r="K129" s="178" t="s">
        <v>636</v>
      </c>
      <c r="L129" s="115" t="s">
        <v>1293</v>
      </c>
      <c r="M129" s="157">
        <v>8.6249999999999993E-2</v>
      </c>
      <c r="N129" s="178" t="s">
        <v>1198</v>
      </c>
      <c r="O129" s="171" t="s">
        <v>1300</v>
      </c>
      <c r="P129" s="171" t="s">
        <v>1200</v>
      </c>
    </row>
    <row r="130" spans="2:16" x14ac:dyDescent="0.25">
      <c r="B130" s="172">
        <v>92</v>
      </c>
      <c r="C130" s="178" t="s">
        <v>983</v>
      </c>
      <c r="D130" s="178" t="s">
        <v>112</v>
      </c>
      <c r="E130" s="178" t="s">
        <v>974</v>
      </c>
      <c r="F130" s="178" t="s">
        <v>149</v>
      </c>
      <c r="G130" s="115">
        <v>60</v>
      </c>
      <c r="H130" s="178" t="s">
        <v>634</v>
      </c>
      <c r="I130" s="178" t="s">
        <v>1064</v>
      </c>
      <c r="J130" s="178" t="s">
        <v>1301</v>
      </c>
      <c r="K130" s="178" t="s">
        <v>636</v>
      </c>
      <c r="L130" s="115" t="s">
        <v>1293</v>
      </c>
      <c r="M130" s="157">
        <v>0.11112268518518519</v>
      </c>
      <c r="N130" s="178" t="s">
        <v>1204</v>
      </c>
      <c r="O130" s="171" t="s">
        <v>1302</v>
      </c>
      <c r="P130" s="171" t="s">
        <v>1206</v>
      </c>
    </row>
    <row r="131" spans="2:16" x14ac:dyDescent="0.25">
      <c r="B131" s="172">
        <v>96</v>
      </c>
      <c r="C131" s="178" t="s">
        <v>990</v>
      </c>
      <c r="D131" s="178" t="s">
        <v>112</v>
      </c>
      <c r="E131" s="178" t="s">
        <v>195</v>
      </c>
      <c r="F131" s="178" t="s">
        <v>149</v>
      </c>
      <c r="G131" s="115">
        <v>58</v>
      </c>
      <c r="H131" s="178" t="s">
        <v>634</v>
      </c>
      <c r="I131" s="178" t="s">
        <v>667</v>
      </c>
      <c r="J131" s="178" t="s">
        <v>1310</v>
      </c>
      <c r="K131" s="178" t="s">
        <v>636</v>
      </c>
      <c r="L131" s="115" t="s">
        <v>1293</v>
      </c>
      <c r="M131" s="157">
        <v>0.11997685185185185</v>
      </c>
      <c r="N131" s="178" t="s">
        <v>1222</v>
      </c>
      <c r="O131" s="171" t="s">
        <v>1311</v>
      </c>
      <c r="P131" s="171" t="s">
        <v>1224</v>
      </c>
    </row>
    <row r="132" spans="2:16" x14ac:dyDescent="0.25">
      <c r="B132" s="172">
        <v>100</v>
      </c>
      <c r="C132" s="178" t="s">
        <v>989</v>
      </c>
      <c r="D132" s="178" t="s">
        <v>112</v>
      </c>
      <c r="E132" s="178" t="s">
        <v>983</v>
      </c>
      <c r="F132" s="178" t="s">
        <v>149</v>
      </c>
      <c r="G132" s="115">
        <v>118</v>
      </c>
      <c r="H132" s="178" t="s">
        <v>634</v>
      </c>
      <c r="I132" s="178" t="s">
        <v>634</v>
      </c>
      <c r="J132" s="178" t="s">
        <v>1319</v>
      </c>
      <c r="K132" s="178" t="s">
        <v>636</v>
      </c>
      <c r="L132" s="115" t="s">
        <v>1313</v>
      </c>
      <c r="M132" s="157">
        <v>0.13612268518518519</v>
      </c>
      <c r="N132" s="178" t="s">
        <v>331</v>
      </c>
      <c r="O132" s="171" t="s">
        <v>1320</v>
      </c>
      <c r="P132" s="171" t="s">
        <v>1321</v>
      </c>
    </row>
    <row r="133" spans="2:16" x14ac:dyDescent="0.25">
      <c r="B133" s="172">
        <v>107</v>
      </c>
      <c r="C133" s="178" t="s">
        <v>195</v>
      </c>
      <c r="D133" s="178" t="s">
        <v>112</v>
      </c>
      <c r="E133" s="178" t="s">
        <v>983</v>
      </c>
      <c r="F133" s="178" t="s">
        <v>149</v>
      </c>
      <c r="G133" s="115">
        <v>43</v>
      </c>
      <c r="H133" s="178" t="s">
        <v>651</v>
      </c>
      <c r="I133" s="178" t="s">
        <v>634</v>
      </c>
      <c r="J133" s="178" t="s">
        <v>1342</v>
      </c>
      <c r="K133" s="178" t="s">
        <v>636</v>
      </c>
      <c r="L133" s="115" t="s">
        <v>1338</v>
      </c>
      <c r="M133" s="157">
        <v>8.038194444444445E-2</v>
      </c>
      <c r="N133" s="178" t="s">
        <v>868</v>
      </c>
      <c r="O133" s="171" t="s">
        <v>1343</v>
      </c>
      <c r="P133" s="171" t="s">
        <v>1262</v>
      </c>
    </row>
    <row r="134" spans="2:16" x14ac:dyDescent="0.25">
      <c r="B134" s="172">
        <v>110</v>
      </c>
      <c r="C134" s="178" t="s">
        <v>989</v>
      </c>
      <c r="D134" s="178" t="s">
        <v>112</v>
      </c>
      <c r="E134" s="178" t="s">
        <v>195</v>
      </c>
      <c r="F134" s="178" t="s">
        <v>149</v>
      </c>
      <c r="G134" s="115">
        <v>60</v>
      </c>
      <c r="H134" s="178" t="s">
        <v>634</v>
      </c>
      <c r="I134" s="178" t="s">
        <v>859</v>
      </c>
      <c r="J134" s="178" t="s">
        <v>1350</v>
      </c>
      <c r="K134" s="178" t="s">
        <v>636</v>
      </c>
      <c r="L134" s="115" t="s">
        <v>1338</v>
      </c>
      <c r="M134" s="157">
        <v>0.11616898148148147</v>
      </c>
      <c r="N134" s="178" t="s">
        <v>1271</v>
      </c>
      <c r="O134" s="171" t="s">
        <v>1351</v>
      </c>
      <c r="P134" s="171" t="s">
        <v>1273</v>
      </c>
    </row>
    <row r="135" spans="2:16" x14ac:dyDescent="0.25">
      <c r="B135" s="172">
        <v>112</v>
      </c>
      <c r="C135" s="178" t="s">
        <v>974</v>
      </c>
      <c r="D135" s="178" t="s">
        <v>112</v>
      </c>
      <c r="E135" s="178" t="s">
        <v>603</v>
      </c>
      <c r="F135" s="178" t="s">
        <v>149</v>
      </c>
      <c r="G135" s="115">
        <v>66</v>
      </c>
      <c r="H135" s="178" t="s">
        <v>667</v>
      </c>
      <c r="I135" s="178" t="s">
        <v>723</v>
      </c>
      <c r="J135" s="178" t="s">
        <v>1354</v>
      </c>
      <c r="K135" s="178" t="s">
        <v>636</v>
      </c>
      <c r="L135" s="115" t="s">
        <v>1338</v>
      </c>
      <c r="M135" s="157">
        <v>0.11853009259259258</v>
      </c>
      <c r="N135" s="178" t="s">
        <v>912</v>
      </c>
      <c r="O135" s="171" t="s">
        <v>1355</v>
      </c>
      <c r="P135" s="171" t="s">
        <v>1279</v>
      </c>
    </row>
    <row r="136" spans="2:16" x14ac:dyDescent="0.25">
      <c r="B136" s="172">
        <v>117</v>
      </c>
      <c r="C136" s="178" t="s">
        <v>975</v>
      </c>
      <c r="D136" s="178" t="s">
        <v>112</v>
      </c>
      <c r="E136" s="178" t="s">
        <v>195</v>
      </c>
      <c r="F136" s="178" t="s">
        <v>149</v>
      </c>
      <c r="G136" s="115">
        <v>69</v>
      </c>
      <c r="H136" s="178" t="s">
        <v>667</v>
      </c>
      <c r="I136" s="178" t="s">
        <v>662</v>
      </c>
      <c r="J136" s="178" t="s">
        <v>1375</v>
      </c>
      <c r="K136" s="178" t="s">
        <v>636</v>
      </c>
      <c r="L136" s="115" t="s">
        <v>1363</v>
      </c>
      <c r="M136" s="157">
        <v>0.12869212962962964</v>
      </c>
      <c r="N136" s="178" t="s">
        <v>450</v>
      </c>
      <c r="O136" s="171" t="s">
        <v>1376</v>
      </c>
      <c r="P136" s="171" t="s">
        <v>312</v>
      </c>
    </row>
    <row r="137" spans="2:16" x14ac:dyDescent="0.25">
      <c r="B137" s="172">
        <v>119</v>
      </c>
      <c r="C137" s="178" t="s">
        <v>603</v>
      </c>
      <c r="D137" s="178" t="s">
        <v>112</v>
      </c>
      <c r="E137" s="178" t="s">
        <v>989</v>
      </c>
      <c r="F137" s="178" t="s">
        <v>149</v>
      </c>
      <c r="G137" s="115">
        <v>63</v>
      </c>
      <c r="H137" s="178" t="s">
        <v>809</v>
      </c>
      <c r="I137" s="178" t="s">
        <v>634</v>
      </c>
      <c r="J137" s="178" t="s">
        <v>1381</v>
      </c>
      <c r="K137" s="178" t="s">
        <v>636</v>
      </c>
      <c r="L137" s="115" t="s">
        <v>1363</v>
      </c>
      <c r="M137" s="157">
        <v>0.12148148148148148</v>
      </c>
      <c r="N137" s="178" t="s">
        <v>1382</v>
      </c>
      <c r="O137" s="171" t="s">
        <v>1383</v>
      </c>
      <c r="P137" s="171" t="s">
        <v>1384</v>
      </c>
    </row>
    <row r="138" spans="2:16" x14ac:dyDescent="0.25">
      <c r="B138" s="172">
        <v>121</v>
      </c>
      <c r="C138" s="178" t="s">
        <v>983</v>
      </c>
      <c r="D138" s="178" t="s">
        <v>112</v>
      </c>
      <c r="E138" s="178" t="s">
        <v>975</v>
      </c>
      <c r="F138" s="178" t="s">
        <v>149</v>
      </c>
      <c r="G138" s="115">
        <v>53</v>
      </c>
      <c r="H138" s="178" t="s">
        <v>709</v>
      </c>
      <c r="I138" s="178" t="s">
        <v>767</v>
      </c>
      <c r="J138" s="178" t="s">
        <v>1389</v>
      </c>
      <c r="K138" s="178" t="s">
        <v>636</v>
      </c>
      <c r="L138" s="115" t="s">
        <v>1363</v>
      </c>
      <c r="M138" s="157">
        <v>0.11261574074074072</v>
      </c>
      <c r="N138" s="178" t="s">
        <v>1390</v>
      </c>
      <c r="O138" s="171" t="s">
        <v>1391</v>
      </c>
      <c r="P138" s="171" t="s">
        <v>1392</v>
      </c>
    </row>
    <row r="139" spans="2:16" x14ac:dyDescent="0.25">
      <c r="B139" s="172">
        <v>122</v>
      </c>
      <c r="C139" s="178" t="s">
        <v>989</v>
      </c>
      <c r="D139" s="178" t="s">
        <v>112</v>
      </c>
      <c r="E139" s="178" t="s">
        <v>974</v>
      </c>
      <c r="F139" s="178" t="s">
        <v>149</v>
      </c>
      <c r="G139" s="115">
        <v>99</v>
      </c>
      <c r="H139" s="178" t="s">
        <v>634</v>
      </c>
      <c r="I139" s="178" t="s">
        <v>908</v>
      </c>
      <c r="J139" s="178" t="s">
        <v>1393</v>
      </c>
      <c r="K139" s="178" t="s">
        <v>636</v>
      </c>
      <c r="L139" s="115" t="s">
        <v>1394</v>
      </c>
      <c r="M139" s="157">
        <v>0.13533564814814816</v>
      </c>
      <c r="N139" s="178" t="s">
        <v>542</v>
      </c>
      <c r="O139" s="171" t="s">
        <v>1395</v>
      </c>
      <c r="P139" s="171" t="s">
        <v>1396</v>
      </c>
    </row>
    <row r="140" spans="2:16" x14ac:dyDescent="0.25">
      <c r="B140" s="172">
        <v>125</v>
      </c>
      <c r="C140" s="178" t="s">
        <v>975</v>
      </c>
      <c r="D140" s="178" t="s">
        <v>112</v>
      </c>
      <c r="E140" s="178" t="s">
        <v>990</v>
      </c>
      <c r="F140" s="178" t="s">
        <v>149</v>
      </c>
      <c r="G140" s="115">
        <v>174</v>
      </c>
      <c r="H140" s="178" t="s">
        <v>667</v>
      </c>
      <c r="I140" s="178" t="s">
        <v>667</v>
      </c>
      <c r="J140" s="178" t="s">
        <v>1404</v>
      </c>
      <c r="K140" s="178" t="s">
        <v>636</v>
      </c>
      <c r="L140" s="115" t="s">
        <v>1394</v>
      </c>
      <c r="M140" s="157">
        <v>0.14384259259259261</v>
      </c>
      <c r="N140" s="178" t="s">
        <v>171</v>
      </c>
      <c r="O140" s="171" t="s">
        <v>1405</v>
      </c>
      <c r="P140" s="171" t="s">
        <v>1406</v>
      </c>
    </row>
    <row r="141" spans="2:16" x14ac:dyDescent="0.25">
      <c r="B141" s="172">
        <v>127</v>
      </c>
      <c r="C141" s="178" t="s">
        <v>974</v>
      </c>
      <c r="D141" s="178" t="s">
        <v>112</v>
      </c>
      <c r="E141" s="178" t="s">
        <v>995</v>
      </c>
      <c r="F141" s="178" t="s">
        <v>149</v>
      </c>
      <c r="G141" s="115">
        <v>53</v>
      </c>
      <c r="H141" s="178" t="s">
        <v>809</v>
      </c>
      <c r="I141" s="178" t="s">
        <v>662</v>
      </c>
      <c r="J141" s="178" t="s">
        <v>1412</v>
      </c>
      <c r="K141" s="178" t="s">
        <v>636</v>
      </c>
      <c r="L141" s="115" t="s">
        <v>1394</v>
      </c>
      <c r="M141" s="157">
        <v>0.10098379629629629</v>
      </c>
      <c r="N141" s="178" t="s">
        <v>173</v>
      </c>
      <c r="O141" s="171" t="s">
        <v>1413</v>
      </c>
      <c r="P141" s="171" t="s">
        <v>493</v>
      </c>
    </row>
    <row r="142" spans="2:16" x14ac:dyDescent="0.25">
      <c r="B142" s="172">
        <v>128</v>
      </c>
      <c r="C142" s="178" t="s">
        <v>983</v>
      </c>
      <c r="D142" s="178" t="s">
        <v>112</v>
      </c>
      <c r="E142" s="178" t="s">
        <v>989</v>
      </c>
      <c r="F142" s="178" t="s">
        <v>149</v>
      </c>
      <c r="G142" s="115">
        <v>64</v>
      </c>
      <c r="H142" s="178" t="s">
        <v>634</v>
      </c>
      <c r="I142" s="178" t="s">
        <v>634</v>
      </c>
      <c r="J142" s="178" t="s">
        <v>1414</v>
      </c>
      <c r="K142" s="178" t="s">
        <v>636</v>
      </c>
      <c r="L142" s="115" t="s">
        <v>1394</v>
      </c>
      <c r="M142" s="157">
        <v>0.12282407407407407</v>
      </c>
      <c r="N142" s="178" t="s">
        <v>274</v>
      </c>
      <c r="O142" s="171" t="s">
        <v>1415</v>
      </c>
      <c r="P142" s="171" t="s">
        <v>1416</v>
      </c>
    </row>
    <row r="143" spans="2:16" x14ac:dyDescent="0.25">
      <c r="B143" s="172">
        <v>133</v>
      </c>
      <c r="C143" s="178" t="s">
        <v>975</v>
      </c>
      <c r="D143" s="178" t="s">
        <v>112</v>
      </c>
      <c r="E143" s="178" t="s">
        <v>603</v>
      </c>
      <c r="F143" s="178" t="s">
        <v>149</v>
      </c>
      <c r="G143" s="115">
        <v>35</v>
      </c>
      <c r="H143" s="178" t="s">
        <v>651</v>
      </c>
      <c r="I143" s="178" t="s">
        <v>651</v>
      </c>
      <c r="J143" s="178" t="s">
        <v>1431</v>
      </c>
      <c r="K143" s="178" t="s">
        <v>636</v>
      </c>
      <c r="L143" s="115" t="s">
        <v>1422</v>
      </c>
      <c r="M143" s="157">
        <v>8.969907407407407E-2</v>
      </c>
      <c r="N143" s="178" t="s">
        <v>173</v>
      </c>
      <c r="O143" s="171" t="s">
        <v>1432</v>
      </c>
      <c r="P143" s="171" t="s">
        <v>174</v>
      </c>
    </row>
    <row r="144" spans="2:16" x14ac:dyDescent="0.25">
      <c r="B144" s="172">
        <v>140</v>
      </c>
      <c r="C144" s="178" t="s">
        <v>603</v>
      </c>
      <c r="D144" s="178" t="s">
        <v>112</v>
      </c>
      <c r="E144" s="178" t="s">
        <v>974</v>
      </c>
      <c r="F144" s="178" t="s">
        <v>149</v>
      </c>
      <c r="G144" s="115">
        <v>57</v>
      </c>
      <c r="H144" s="178" t="s">
        <v>634</v>
      </c>
      <c r="I144" s="178" t="s">
        <v>932</v>
      </c>
      <c r="J144" s="178" t="s">
        <v>1455</v>
      </c>
      <c r="K144" s="178" t="s">
        <v>636</v>
      </c>
      <c r="L144" s="115" t="s">
        <v>1449</v>
      </c>
      <c r="M144" s="157">
        <v>0.11144675925925925</v>
      </c>
      <c r="N144" s="178" t="s">
        <v>1271</v>
      </c>
      <c r="O144" s="171" t="s">
        <v>1456</v>
      </c>
      <c r="P144" s="171" t="s">
        <v>1457</v>
      </c>
    </row>
    <row r="145" spans="2:16" x14ac:dyDescent="0.25">
      <c r="B145" s="172">
        <v>143</v>
      </c>
      <c r="C145" s="178" t="s">
        <v>990</v>
      </c>
      <c r="D145" s="178" t="s">
        <v>112</v>
      </c>
      <c r="E145" s="178" t="s">
        <v>989</v>
      </c>
      <c r="F145" s="178" t="s">
        <v>149</v>
      </c>
      <c r="G145" s="115">
        <v>51</v>
      </c>
      <c r="H145" s="178" t="s">
        <v>634</v>
      </c>
      <c r="I145" s="178" t="s">
        <v>634</v>
      </c>
      <c r="J145" s="178" t="s">
        <v>1464</v>
      </c>
      <c r="K145" s="178" t="s">
        <v>636</v>
      </c>
      <c r="L145" s="115" t="s">
        <v>1449</v>
      </c>
      <c r="M145" s="157">
        <v>0.11608796296296296</v>
      </c>
      <c r="N145" s="178" t="s">
        <v>1367</v>
      </c>
      <c r="O145" s="171" t="s">
        <v>1465</v>
      </c>
      <c r="P145" s="171" t="s">
        <v>152</v>
      </c>
    </row>
    <row r="146" spans="2:16" x14ac:dyDescent="0.25">
      <c r="B146" s="172">
        <v>147</v>
      </c>
      <c r="C146" s="178" t="s">
        <v>989</v>
      </c>
      <c r="D146" s="178" t="s">
        <v>112</v>
      </c>
      <c r="E146" s="178" t="s">
        <v>603</v>
      </c>
      <c r="F146" s="178" t="s">
        <v>149</v>
      </c>
      <c r="G146" s="115">
        <v>48</v>
      </c>
      <c r="H146" s="178" t="s">
        <v>634</v>
      </c>
      <c r="I146" s="178" t="s">
        <v>709</v>
      </c>
      <c r="J146" s="178" t="s">
        <v>1477</v>
      </c>
      <c r="K146" s="178" t="s">
        <v>636</v>
      </c>
      <c r="L146" s="115" t="s">
        <v>1475</v>
      </c>
      <c r="M146" s="157">
        <v>9.8194444444444431E-2</v>
      </c>
      <c r="N146" s="178" t="s">
        <v>1382</v>
      </c>
      <c r="O146" s="171" t="s">
        <v>1478</v>
      </c>
      <c r="P146" s="171" t="s">
        <v>1384</v>
      </c>
    </row>
    <row r="147" spans="2:16" x14ac:dyDescent="0.25">
      <c r="B147" s="172">
        <v>156</v>
      </c>
      <c r="C147" s="178" t="s">
        <v>989</v>
      </c>
      <c r="D147" s="178" t="s">
        <v>112</v>
      </c>
      <c r="E147" s="178" t="s">
        <v>983</v>
      </c>
      <c r="F147" s="178" t="s">
        <v>149</v>
      </c>
      <c r="G147" s="115">
        <v>35</v>
      </c>
      <c r="H147" s="178" t="s">
        <v>634</v>
      </c>
      <c r="I147" s="178" t="s">
        <v>634</v>
      </c>
      <c r="J147" s="178" t="s">
        <v>1499</v>
      </c>
      <c r="K147" s="178" t="s">
        <v>636</v>
      </c>
      <c r="L147" s="115" t="s">
        <v>1495</v>
      </c>
      <c r="M147" s="157">
        <v>7.6631944444444447E-2</v>
      </c>
      <c r="N147" s="178" t="s">
        <v>274</v>
      </c>
      <c r="O147" s="171" t="s">
        <v>1500</v>
      </c>
      <c r="P147" s="171" t="s">
        <v>1416</v>
      </c>
    </row>
    <row r="148" spans="2:16" x14ac:dyDescent="0.25">
      <c r="B148" s="172">
        <v>160</v>
      </c>
      <c r="C148" s="178" t="s">
        <v>603</v>
      </c>
      <c r="D148" s="178" t="s">
        <v>112</v>
      </c>
      <c r="E148" s="178" t="s">
        <v>990</v>
      </c>
      <c r="F148" s="178" t="s">
        <v>149</v>
      </c>
      <c r="G148" s="115">
        <v>40</v>
      </c>
      <c r="H148" s="178" t="s">
        <v>634</v>
      </c>
      <c r="I148" s="178" t="s">
        <v>634</v>
      </c>
      <c r="J148" s="178" t="s">
        <v>1510</v>
      </c>
      <c r="K148" s="178" t="s">
        <v>636</v>
      </c>
      <c r="L148" s="115" t="s">
        <v>1495</v>
      </c>
      <c r="M148" s="157">
        <v>0.1092013888888889</v>
      </c>
      <c r="N148" s="178" t="s">
        <v>207</v>
      </c>
      <c r="O148" s="171" t="s">
        <v>1511</v>
      </c>
      <c r="P148" s="171" t="s">
        <v>174</v>
      </c>
    </row>
    <row r="149" spans="2:16" x14ac:dyDescent="0.25">
      <c r="B149" s="172">
        <v>165</v>
      </c>
      <c r="C149" s="178" t="s">
        <v>975</v>
      </c>
      <c r="D149" s="178" t="s">
        <v>112</v>
      </c>
      <c r="E149" s="178" t="s">
        <v>995</v>
      </c>
      <c r="F149" s="178" t="s">
        <v>149</v>
      </c>
      <c r="G149" s="115">
        <v>38</v>
      </c>
      <c r="H149" s="178" t="s">
        <v>932</v>
      </c>
      <c r="I149" s="178" t="s">
        <v>651</v>
      </c>
      <c r="J149" s="178" t="s">
        <v>1523</v>
      </c>
      <c r="K149" s="178" t="s">
        <v>636</v>
      </c>
      <c r="L149" s="115" t="s">
        <v>1515</v>
      </c>
      <c r="M149" s="157">
        <v>8.369212962962963E-2</v>
      </c>
      <c r="N149" s="178" t="s">
        <v>336</v>
      </c>
      <c r="O149" s="171" t="s">
        <v>1524</v>
      </c>
      <c r="P149" s="171" t="s">
        <v>1447</v>
      </c>
    </row>
    <row r="150" spans="2:16" x14ac:dyDescent="0.25">
      <c r="B150" s="172">
        <v>166</v>
      </c>
      <c r="C150" s="178" t="s">
        <v>989</v>
      </c>
      <c r="D150" s="178" t="s">
        <v>112</v>
      </c>
      <c r="E150" s="178" t="s">
        <v>195</v>
      </c>
      <c r="F150" s="178" t="s">
        <v>149</v>
      </c>
      <c r="G150" s="115">
        <v>82</v>
      </c>
      <c r="H150" s="178" t="s">
        <v>634</v>
      </c>
      <c r="I150" s="178" t="s">
        <v>859</v>
      </c>
      <c r="J150" s="178" t="s">
        <v>1525</v>
      </c>
      <c r="K150" s="178" t="s">
        <v>636</v>
      </c>
      <c r="L150" s="115" t="s">
        <v>1515</v>
      </c>
      <c r="M150" s="157">
        <v>0.13270833333333334</v>
      </c>
      <c r="N150" s="178" t="s">
        <v>167</v>
      </c>
      <c r="O150" s="171" t="s">
        <v>1526</v>
      </c>
      <c r="P150" s="171" t="s">
        <v>1451</v>
      </c>
    </row>
    <row r="151" spans="2:16" x14ac:dyDescent="0.25">
      <c r="B151" s="172">
        <v>167</v>
      </c>
      <c r="C151" s="178" t="s">
        <v>983</v>
      </c>
      <c r="D151" s="178" t="s">
        <v>112</v>
      </c>
      <c r="E151" s="178" t="s">
        <v>990</v>
      </c>
      <c r="F151" s="178" t="s">
        <v>149</v>
      </c>
      <c r="G151" s="115">
        <v>46</v>
      </c>
      <c r="H151" s="178" t="s">
        <v>634</v>
      </c>
      <c r="I151" s="178" t="s">
        <v>634</v>
      </c>
      <c r="J151" s="178" t="s">
        <v>1527</v>
      </c>
      <c r="K151" s="178" t="s">
        <v>636</v>
      </c>
      <c r="L151" s="115" t="s">
        <v>1515</v>
      </c>
      <c r="M151" s="157">
        <v>0.10633101851851852</v>
      </c>
      <c r="N151" s="178" t="s">
        <v>169</v>
      </c>
      <c r="O151" s="171" t="s">
        <v>1528</v>
      </c>
      <c r="P151" s="171" t="s">
        <v>147</v>
      </c>
    </row>
    <row r="152" spans="2:16" x14ac:dyDescent="0.25">
      <c r="B152" s="172">
        <v>168</v>
      </c>
      <c r="C152" s="178" t="s">
        <v>974</v>
      </c>
      <c r="D152" s="178" t="s">
        <v>112</v>
      </c>
      <c r="E152" s="178" t="s">
        <v>603</v>
      </c>
      <c r="F152" s="178" t="s">
        <v>149</v>
      </c>
      <c r="G152" s="115">
        <v>66</v>
      </c>
      <c r="H152" s="178" t="s">
        <v>1007</v>
      </c>
      <c r="I152" s="178" t="s">
        <v>634</v>
      </c>
      <c r="J152" s="178" t="s">
        <v>1529</v>
      </c>
      <c r="K152" s="178" t="s">
        <v>636</v>
      </c>
      <c r="L152" s="115" t="s">
        <v>1515</v>
      </c>
      <c r="M152" s="157">
        <v>0.13064814814814815</v>
      </c>
      <c r="N152" s="178" t="s">
        <v>1271</v>
      </c>
      <c r="O152" s="171" t="s">
        <v>1530</v>
      </c>
      <c r="P152" s="171" t="s">
        <v>1457</v>
      </c>
    </row>
    <row r="153" spans="2:16" x14ac:dyDescent="0.25">
      <c r="B153" s="172">
        <v>22</v>
      </c>
      <c r="C153" s="178" t="s">
        <v>974</v>
      </c>
      <c r="D153" s="178" t="s">
        <v>6</v>
      </c>
      <c r="E153" s="178" t="s">
        <v>990</v>
      </c>
      <c r="F153" s="178" t="s">
        <v>148</v>
      </c>
      <c r="G153" s="115">
        <v>61</v>
      </c>
      <c r="H153" s="178" t="s">
        <v>1068</v>
      </c>
      <c r="I153" s="178" t="s">
        <v>1069</v>
      </c>
      <c r="J153" s="178" t="s">
        <v>1070</v>
      </c>
      <c r="K153" s="178" t="s">
        <v>636</v>
      </c>
      <c r="L153" s="115" t="s">
        <v>1047</v>
      </c>
      <c r="M153" s="157">
        <v>0.1275</v>
      </c>
      <c r="N153" s="178" t="s">
        <v>1071</v>
      </c>
      <c r="O153" s="171" t="s">
        <v>1072</v>
      </c>
      <c r="P153" s="171" t="s">
        <v>1073</v>
      </c>
    </row>
    <row r="154" spans="2:16" x14ac:dyDescent="0.25">
      <c r="B154" s="172">
        <v>23</v>
      </c>
      <c r="C154" s="178" t="s">
        <v>983</v>
      </c>
      <c r="D154" s="178" t="s">
        <v>6</v>
      </c>
      <c r="E154" s="178" t="s">
        <v>195</v>
      </c>
      <c r="F154" s="178" t="s">
        <v>148</v>
      </c>
      <c r="G154" s="115">
        <v>69</v>
      </c>
      <c r="H154" s="178" t="s">
        <v>1074</v>
      </c>
      <c r="I154" s="178" t="s">
        <v>1075</v>
      </c>
      <c r="J154" s="178" t="s">
        <v>1076</v>
      </c>
      <c r="K154" s="178" t="s">
        <v>636</v>
      </c>
      <c r="L154" s="115" t="s">
        <v>1047</v>
      </c>
      <c r="M154" s="157">
        <v>0.12089120370370371</v>
      </c>
      <c r="N154" s="178" t="s">
        <v>520</v>
      </c>
      <c r="O154" s="171" t="s">
        <v>1078</v>
      </c>
      <c r="P154" s="171" t="s">
        <v>1079</v>
      </c>
    </row>
    <row r="155" spans="2:16" x14ac:dyDescent="0.25">
      <c r="B155" s="172">
        <v>46</v>
      </c>
      <c r="C155" s="178" t="s">
        <v>983</v>
      </c>
      <c r="D155" s="178" t="s">
        <v>6</v>
      </c>
      <c r="E155" s="178" t="s">
        <v>995</v>
      </c>
      <c r="F155" s="178" t="s">
        <v>148</v>
      </c>
      <c r="G155" s="115">
        <v>173</v>
      </c>
      <c r="H155" s="178" t="s">
        <v>1142</v>
      </c>
      <c r="I155" s="178" t="s">
        <v>1143</v>
      </c>
      <c r="J155" s="178" t="s">
        <v>1144</v>
      </c>
      <c r="K155" s="178" t="s">
        <v>636</v>
      </c>
      <c r="L155" s="115" t="s">
        <v>1128</v>
      </c>
      <c r="M155" s="157">
        <v>0.14354166666666665</v>
      </c>
      <c r="N155" s="178" t="s">
        <v>275</v>
      </c>
      <c r="O155" s="171" t="s">
        <v>1145</v>
      </c>
      <c r="P155" s="171" t="s">
        <v>1053</v>
      </c>
    </row>
    <row r="156" spans="2:16" x14ac:dyDescent="0.25">
      <c r="B156" s="172">
        <v>50</v>
      </c>
      <c r="C156" s="178" t="s">
        <v>990</v>
      </c>
      <c r="D156" s="178" t="s">
        <v>7</v>
      </c>
      <c r="E156" s="178" t="s">
        <v>974</v>
      </c>
      <c r="F156" s="178" t="s">
        <v>148</v>
      </c>
      <c r="G156" s="115">
        <v>86</v>
      </c>
      <c r="H156" s="178" t="s">
        <v>1156</v>
      </c>
      <c r="I156" s="178" t="s">
        <v>1157</v>
      </c>
      <c r="J156" s="178" t="s">
        <v>1158</v>
      </c>
      <c r="K156" s="178" t="s">
        <v>636</v>
      </c>
      <c r="L156" s="115" t="s">
        <v>1151</v>
      </c>
      <c r="M156" s="157">
        <v>0.13378472222222224</v>
      </c>
      <c r="N156" s="178" t="s">
        <v>1071</v>
      </c>
      <c r="O156" s="171" t="s">
        <v>1159</v>
      </c>
      <c r="P156" s="171" t="s">
        <v>1073</v>
      </c>
    </row>
    <row r="157" spans="2:16" x14ac:dyDescent="0.25">
      <c r="B157" s="172">
        <v>52</v>
      </c>
      <c r="C157" s="178" t="s">
        <v>995</v>
      </c>
      <c r="D157" s="178" t="s">
        <v>6</v>
      </c>
      <c r="E157" s="178" t="s">
        <v>989</v>
      </c>
      <c r="F157" s="178" t="s">
        <v>148</v>
      </c>
      <c r="G157" s="115">
        <v>82</v>
      </c>
      <c r="H157" s="178" t="s">
        <v>1164</v>
      </c>
      <c r="I157" s="178" t="s">
        <v>991</v>
      </c>
      <c r="J157" s="178" t="s">
        <v>1165</v>
      </c>
      <c r="K157" s="178" t="s">
        <v>636</v>
      </c>
      <c r="L157" s="115" t="s">
        <v>1151</v>
      </c>
      <c r="M157" s="157">
        <v>0.12924768518518517</v>
      </c>
      <c r="N157" s="178" t="s">
        <v>243</v>
      </c>
      <c r="O157" s="171" t="s">
        <v>1166</v>
      </c>
      <c r="P157" s="171" t="s">
        <v>257</v>
      </c>
    </row>
    <row r="158" spans="2:16" x14ac:dyDescent="0.25">
      <c r="B158" s="172">
        <v>55</v>
      </c>
      <c r="C158" s="178" t="s">
        <v>983</v>
      </c>
      <c r="D158" s="178" t="s">
        <v>6</v>
      </c>
      <c r="E158" s="178" t="s">
        <v>990</v>
      </c>
      <c r="F158" s="178" t="s">
        <v>148</v>
      </c>
      <c r="G158" s="115">
        <v>58</v>
      </c>
      <c r="H158" s="178" t="s">
        <v>1171</v>
      </c>
      <c r="I158" s="178" t="s">
        <v>1172</v>
      </c>
      <c r="J158" s="178" t="s">
        <v>1173</v>
      </c>
      <c r="K158" s="178" t="s">
        <v>636</v>
      </c>
      <c r="L158" s="115" t="s">
        <v>1151</v>
      </c>
      <c r="M158" s="157">
        <v>0.11243055555555555</v>
      </c>
      <c r="N158" s="178" t="s">
        <v>448</v>
      </c>
      <c r="O158" s="171" t="s">
        <v>1174</v>
      </c>
      <c r="P158" s="171" t="s">
        <v>1091</v>
      </c>
    </row>
    <row r="159" spans="2:16" x14ac:dyDescent="0.25">
      <c r="B159" s="172">
        <v>64</v>
      </c>
      <c r="C159" s="178" t="s">
        <v>974</v>
      </c>
      <c r="D159" s="178" t="s">
        <v>6</v>
      </c>
      <c r="E159" s="178" t="s">
        <v>983</v>
      </c>
      <c r="F159" s="178" t="s">
        <v>148</v>
      </c>
      <c r="G159" s="115">
        <v>88</v>
      </c>
      <c r="H159" s="178" t="s">
        <v>1201</v>
      </c>
      <c r="I159" s="178" t="s">
        <v>1202</v>
      </c>
      <c r="J159" s="178" t="s">
        <v>1203</v>
      </c>
      <c r="K159" s="178" t="s">
        <v>636</v>
      </c>
      <c r="L159" s="115" t="s">
        <v>1178</v>
      </c>
      <c r="M159" s="157">
        <v>0.13415509259259259</v>
      </c>
      <c r="N159" s="178" t="s">
        <v>1204</v>
      </c>
      <c r="O159" s="171" t="s">
        <v>1205</v>
      </c>
      <c r="P159" s="171" t="s">
        <v>1206</v>
      </c>
    </row>
    <row r="160" spans="2:16" x14ac:dyDescent="0.25">
      <c r="B160" s="172">
        <v>68</v>
      </c>
      <c r="C160" s="178" t="s">
        <v>195</v>
      </c>
      <c r="D160" s="178" t="s">
        <v>6</v>
      </c>
      <c r="E160" s="178" t="s">
        <v>990</v>
      </c>
      <c r="F160" s="178" t="s">
        <v>148</v>
      </c>
      <c r="G160" s="115">
        <v>79</v>
      </c>
      <c r="H160" s="178" t="s">
        <v>1219</v>
      </c>
      <c r="I160" s="178" t="s">
        <v>1220</v>
      </c>
      <c r="J160" s="178" t="s">
        <v>1221</v>
      </c>
      <c r="K160" s="178" t="s">
        <v>636</v>
      </c>
      <c r="L160" s="115" t="s">
        <v>1208</v>
      </c>
      <c r="M160" s="157">
        <v>0.13187499999999999</v>
      </c>
      <c r="N160" s="178" t="s">
        <v>1222</v>
      </c>
      <c r="O160" s="171" t="s">
        <v>1223</v>
      </c>
      <c r="P160" s="171" t="s">
        <v>1224</v>
      </c>
    </row>
    <row r="161" spans="2:16" x14ac:dyDescent="0.25">
      <c r="B161" s="172">
        <v>88</v>
      </c>
      <c r="C161" s="178" t="s">
        <v>195</v>
      </c>
      <c r="D161" s="178" t="s">
        <v>7</v>
      </c>
      <c r="E161" s="178" t="s">
        <v>995</v>
      </c>
      <c r="F161" s="178" t="s">
        <v>148</v>
      </c>
      <c r="G161" s="115">
        <v>107</v>
      </c>
      <c r="H161" s="178" t="s">
        <v>1287</v>
      </c>
      <c r="I161" s="178" t="s">
        <v>1288</v>
      </c>
      <c r="J161" s="178" t="s">
        <v>1289</v>
      </c>
      <c r="K161" s="178" t="s">
        <v>636</v>
      </c>
      <c r="L161" s="115" t="s">
        <v>1260</v>
      </c>
      <c r="M161" s="157">
        <v>0.13258101851851853</v>
      </c>
      <c r="N161" s="178" t="s">
        <v>349</v>
      </c>
      <c r="O161" s="171" t="s">
        <v>1290</v>
      </c>
      <c r="P161" s="171" t="s">
        <v>1189</v>
      </c>
    </row>
    <row r="162" spans="2:16" x14ac:dyDescent="0.25">
      <c r="B162" s="172">
        <v>90</v>
      </c>
      <c r="C162" s="178" t="s">
        <v>995</v>
      </c>
      <c r="D162" s="178" t="s">
        <v>6</v>
      </c>
      <c r="E162" s="178" t="s">
        <v>990</v>
      </c>
      <c r="F162" s="178" t="s">
        <v>148</v>
      </c>
      <c r="G162" s="115">
        <v>93</v>
      </c>
      <c r="H162" s="178" t="s">
        <v>1295</v>
      </c>
      <c r="I162" s="178" t="s">
        <v>1296</v>
      </c>
      <c r="J162" s="178" t="s">
        <v>1297</v>
      </c>
      <c r="K162" s="178" t="s">
        <v>636</v>
      </c>
      <c r="L162" s="115" t="s">
        <v>1293</v>
      </c>
      <c r="M162" s="157">
        <v>0.13287037037037039</v>
      </c>
      <c r="N162" s="178" t="s">
        <v>246</v>
      </c>
      <c r="O162" s="171" t="s">
        <v>1298</v>
      </c>
      <c r="P162" s="171" t="s">
        <v>1196</v>
      </c>
    </row>
    <row r="163" spans="2:16" x14ac:dyDescent="0.25">
      <c r="B163" s="172">
        <v>102</v>
      </c>
      <c r="C163" s="178" t="s">
        <v>983</v>
      </c>
      <c r="D163" s="178" t="s">
        <v>6</v>
      </c>
      <c r="E163" s="178" t="s">
        <v>995</v>
      </c>
      <c r="F163" s="178" t="s">
        <v>148</v>
      </c>
      <c r="G163" s="115">
        <v>57</v>
      </c>
      <c r="H163" s="178" t="s">
        <v>1325</v>
      </c>
      <c r="I163" s="178" t="s">
        <v>1326</v>
      </c>
      <c r="J163" s="178" t="s">
        <v>1327</v>
      </c>
      <c r="K163" s="178" t="s">
        <v>636</v>
      </c>
      <c r="L163" s="115" t="s">
        <v>1313</v>
      </c>
      <c r="M163" s="157">
        <v>0.10041666666666667</v>
      </c>
      <c r="N163" s="178" t="s">
        <v>558</v>
      </c>
      <c r="O163" s="171" t="s">
        <v>1328</v>
      </c>
      <c r="P163" s="171" t="s">
        <v>203</v>
      </c>
    </row>
    <row r="164" spans="2:16" x14ac:dyDescent="0.25">
      <c r="B164" s="172">
        <v>103</v>
      </c>
      <c r="C164" s="178" t="s">
        <v>974</v>
      </c>
      <c r="D164" s="178" t="s">
        <v>6</v>
      </c>
      <c r="E164" s="178" t="s">
        <v>195</v>
      </c>
      <c r="F164" s="178" t="s">
        <v>148</v>
      </c>
      <c r="G164" s="115">
        <v>62</v>
      </c>
      <c r="H164" s="178" t="s">
        <v>1329</v>
      </c>
      <c r="I164" s="178" t="s">
        <v>1330</v>
      </c>
      <c r="J164" s="178" t="s">
        <v>1331</v>
      </c>
      <c r="K164" s="178" t="s">
        <v>636</v>
      </c>
      <c r="L164" s="115" t="s">
        <v>1313</v>
      </c>
      <c r="M164" s="157">
        <v>0.12973379629629631</v>
      </c>
      <c r="N164" s="178" t="s">
        <v>1246</v>
      </c>
      <c r="O164" s="171" t="s">
        <v>1332</v>
      </c>
      <c r="P164" s="171" t="s">
        <v>1248</v>
      </c>
    </row>
    <row r="165" spans="2:16" x14ac:dyDescent="0.25">
      <c r="B165" s="172">
        <v>116</v>
      </c>
      <c r="C165" s="178" t="s">
        <v>995</v>
      </c>
      <c r="D165" s="178" t="s">
        <v>6</v>
      </c>
      <c r="E165" s="178" t="s">
        <v>195</v>
      </c>
      <c r="F165" s="178" t="s">
        <v>148</v>
      </c>
      <c r="G165" s="115">
        <v>71</v>
      </c>
      <c r="H165" s="178" t="s">
        <v>1369</v>
      </c>
      <c r="I165" s="178" t="s">
        <v>1370</v>
      </c>
      <c r="J165" s="178" t="s">
        <v>1371</v>
      </c>
      <c r="K165" s="178" t="s">
        <v>636</v>
      </c>
      <c r="L165" s="115" t="s">
        <v>1363</v>
      </c>
      <c r="M165" s="157">
        <v>0.11195601851851851</v>
      </c>
      <c r="N165" s="178" t="s">
        <v>1372</v>
      </c>
      <c r="O165" s="171" t="s">
        <v>1373</v>
      </c>
      <c r="P165" s="171" t="s">
        <v>1374</v>
      </c>
    </row>
    <row r="166" spans="2:16" x14ac:dyDescent="0.25">
      <c r="B166" s="172">
        <v>135</v>
      </c>
      <c r="C166" s="178" t="s">
        <v>983</v>
      </c>
      <c r="D166" s="178" t="s">
        <v>6</v>
      </c>
      <c r="E166" s="178" t="s">
        <v>195</v>
      </c>
      <c r="F166" s="178" t="s">
        <v>148</v>
      </c>
      <c r="G166" s="115">
        <v>49</v>
      </c>
      <c r="H166" s="178" t="s">
        <v>1436</v>
      </c>
      <c r="I166" s="178" t="s">
        <v>1437</v>
      </c>
      <c r="J166" s="178" t="s">
        <v>1438</v>
      </c>
      <c r="K166" s="178" t="s">
        <v>636</v>
      </c>
      <c r="L166" s="115" t="s">
        <v>1422</v>
      </c>
      <c r="M166" s="157">
        <v>9.7384259259259254E-2</v>
      </c>
      <c r="N166" s="178" t="s">
        <v>251</v>
      </c>
      <c r="O166" s="171" t="s">
        <v>1439</v>
      </c>
      <c r="P166" s="171" t="s">
        <v>484</v>
      </c>
    </row>
    <row r="167" spans="2:16" x14ac:dyDescent="0.25">
      <c r="B167" s="172">
        <v>136</v>
      </c>
      <c r="C167" s="178" t="s">
        <v>989</v>
      </c>
      <c r="D167" s="178" t="s">
        <v>6</v>
      </c>
      <c r="E167" s="178" t="s">
        <v>995</v>
      </c>
      <c r="F167" s="178" t="s">
        <v>148</v>
      </c>
      <c r="G167" s="115">
        <v>65</v>
      </c>
      <c r="H167" s="178" t="s">
        <v>991</v>
      </c>
      <c r="I167" s="178" t="s">
        <v>1440</v>
      </c>
      <c r="J167" s="178" t="s">
        <v>1441</v>
      </c>
      <c r="K167" s="178" t="s">
        <v>636</v>
      </c>
      <c r="L167" s="115" t="s">
        <v>1422</v>
      </c>
      <c r="M167" s="157">
        <v>0.12388888888888888</v>
      </c>
      <c r="N167" s="178" t="s">
        <v>1442</v>
      </c>
      <c r="O167" s="171" t="s">
        <v>1443</v>
      </c>
      <c r="P167" s="171" t="s">
        <v>1444</v>
      </c>
    </row>
    <row r="168" spans="2:16" x14ac:dyDescent="0.25">
      <c r="B168" s="172">
        <v>139</v>
      </c>
      <c r="C168" s="178" t="s">
        <v>990</v>
      </c>
      <c r="D168" s="178" t="s">
        <v>7</v>
      </c>
      <c r="E168" s="178" t="s">
        <v>983</v>
      </c>
      <c r="F168" s="178" t="s">
        <v>148</v>
      </c>
      <c r="G168" s="115">
        <v>39</v>
      </c>
      <c r="H168" s="178" t="s">
        <v>1452</v>
      </c>
      <c r="I168" s="178" t="s">
        <v>942</v>
      </c>
      <c r="J168" s="178" t="s">
        <v>1453</v>
      </c>
      <c r="K168" s="178" t="s">
        <v>636</v>
      </c>
      <c r="L168" s="115" t="s">
        <v>1449</v>
      </c>
      <c r="M168" s="157">
        <v>8.1805555555555562E-2</v>
      </c>
      <c r="N168" s="178" t="s">
        <v>169</v>
      </c>
      <c r="O168" s="171" t="s">
        <v>1454</v>
      </c>
      <c r="P168" s="171" t="s">
        <v>147</v>
      </c>
    </row>
    <row r="169" spans="2:16" x14ac:dyDescent="0.25">
      <c r="B169" s="172">
        <v>144</v>
      </c>
      <c r="C169" s="178" t="s">
        <v>195</v>
      </c>
      <c r="D169" s="178" t="s">
        <v>7</v>
      </c>
      <c r="E169" s="178" t="s">
        <v>995</v>
      </c>
      <c r="F169" s="178" t="s">
        <v>148</v>
      </c>
      <c r="G169" s="115">
        <v>180</v>
      </c>
      <c r="H169" s="178" t="s">
        <v>1466</v>
      </c>
      <c r="I169" s="178" t="s">
        <v>1467</v>
      </c>
      <c r="J169" s="178" t="s">
        <v>1468</v>
      </c>
      <c r="K169" s="178" t="s">
        <v>636</v>
      </c>
      <c r="L169" s="115" t="s">
        <v>1449</v>
      </c>
      <c r="M169" s="157">
        <v>0.14486111111111111</v>
      </c>
      <c r="N169" s="178" t="s">
        <v>1372</v>
      </c>
      <c r="O169" s="171" t="s">
        <v>1469</v>
      </c>
      <c r="P169" s="171" t="s">
        <v>1374</v>
      </c>
    </row>
    <row r="170" spans="2:16" x14ac:dyDescent="0.25">
      <c r="B170" s="172">
        <v>150</v>
      </c>
      <c r="C170" s="178" t="s">
        <v>974</v>
      </c>
      <c r="D170" s="178" t="s">
        <v>6</v>
      </c>
      <c r="E170" s="178" t="s">
        <v>989</v>
      </c>
      <c r="F170" s="178" t="s">
        <v>148</v>
      </c>
      <c r="G170" s="115">
        <v>96</v>
      </c>
      <c r="H170" s="178" t="s">
        <v>1484</v>
      </c>
      <c r="I170" s="178" t="s">
        <v>991</v>
      </c>
      <c r="J170" s="178" t="s">
        <v>1485</v>
      </c>
      <c r="K170" s="178" t="s">
        <v>636</v>
      </c>
      <c r="L170" s="115" t="s">
        <v>1475</v>
      </c>
      <c r="M170" s="157">
        <v>0.13490740740740739</v>
      </c>
      <c r="N170" s="178" t="s">
        <v>542</v>
      </c>
      <c r="O170" s="171" t="s">
        <v>1486</v>
      </c>
      <c r="P170" s="171" t="s">
        <v>1396</v>
      </c>
    </row>
    <row r="171" spans="2:16" x14ac:dyDescent="0.25">
      <c r="B171" s="172">
        <v>159</v>
      </c>
      <c r="C171" s="178" t="s">
        <v>974</v>
      </c>
      <c r="D171" s="178" t="s">
        <v>6</v>
      </c>
      <c r="E171" s="178" t="s">
        <v>195</v>
      </c>
      <c r="F171" s="178" t="s">
        <v>148</v>
      </c>
      <c r="G171" s="115">
        <v>107</v>
      </c>
      <c r="H171" s="178" t="s">
        <v>1506</v>
      </c>
      <c r="I171" s="178" t="s">
        <v>1507</v>
      </c>
      <c r="J171" s="178" t="s">
        <v>1508</v>
      </c>
      <c r="K171" s="178" t="s">
        <v>636</v>
      </c>
      <c r="L171" s="115" t="s">
        <v>1495</v>
      </c>
      <c r="M171" s="157">
        <v>0.13644675925925925</v>
      </c>
      <c r="N171" s="178" t="s">
        <v>1426</v>
      </c>
      <c r="O171" s="171" t="s">
        <v>1509</v>
      </c>
      <c r="P171" s="171" t="s">
        <v>1428</v>
      </c>
    </row>
    <row r="172" spans="2:16" x14ac:dyDescent="0.25">
      <c r="B172" s="172">
        <v>163</v>
      </c>
      <c r="C172" s="178" t="s">
        <v>195</v>
      </c>
      <c r="D172" s="178" t="s">
        <v>7</v>
      </c>
      <c r="E172" s="178" t="s">
        <v>983</v>
      </c>
      <c r="F172" s="178" t="s">
        <v>148</v>
      </c>
      <c r="G172" s="115">
        <v>73</v>
      </c>
      <c r="H172" s="178" t="s">
        <v>1517</v>
      </c>
      <c r="I172" s="178" t="s">
        <v>1518</v>
      </c>
      <c r="J172" s="178" t="s">
        <v>1519</v>
      </c>
      <c r="K172" s="178" t="s">
        <v>636</v>
      </c>
      <c r="L172" s="115" t="s">
        <v>1515</v>
      </c>
      <c r="M172" s="157">
        <v>0.11660879629629629</v>
      </c>
      <c r="N172" s="178" t="s">
        <v>251</v>
      </c>
      <c r="O172" s="171" t="s">
        <v>1520</v>
      </c>
      <c r="P172" s="171" t="s">
        <v>484</v>
      </c>
    </row>
    <row r="173" spans="2:16" x14ac:dyDescent="0.25">
      <c r="B173" s="172">
        <v>2</v>
      </c>
      <c r="C173" s="178" t="s">
        <v>983</v>
      </c>
      <c r="D173" s="178" t="s">
        <v>6</v>
      </c>
      <c r="E173" s="178" t="s">
        <v>603</v>
      </c>
      <c r="F173" s="178" t="s">
        <v>306</v>
      </c>
      <c r="G173" s="115">
        <v>54</v>
      </c>
      <c r="H173" s="178" t="s">
        <v>728</v>
      </c>
      <c r="I173" s="178" t="s">
        <v>984</v>
      </c>
      <c r="J173" s="178" t="s">
        <v>985</v>
      </c>
      <c r="K173" s="178" t="s">
        <v>636</v>
      </c>
      <c r="L173" s="115" t="s">
        <v>979</v>
      </c>
      <c r="M173" s="157">
        <v>0.10681712962962964</v>
      </c>
      <c r="N173" s="178" t="s">
        <v>986</v>
      </c>
      <c r="O173" s="171" t="s">
        <v>987</v>
      </c>
      <c r="P173" s="171" t="s">
        <v>988</v>
      </c>
    </row>
    <row r="174" spans="2:16" x14ac:dyDescent="0.25">
      <c r="B174" s="172">
        <v>58</v>
      </c>
      <c r="C174" s="178" t="s">
        <v>983</v>
      </c>
      <c r="D174" s="178" t="s">
        <v>6</v>
      </c>
      <c r="E174" s="178" t="s">
        <v>603</v>
      </c>
      <c r="F174" s="178" t="s">
        <v>306</v>
      </c>
      <c r="G174" s="115">
        <v>63</v>
      </c>
      <c r="H174" s="178" t="s">
        <v>728</v>
      </c>
      <c r="I174" s="178" t="s">
        <v>1180</v>
      </c>
      <c r="J174" s="178" t="s">
        <v>1181</v>
      </c>
      <c r="K174" s="178" t="s">
        <v>636</v>
      </c>
      <c r="L174" s="115" t="s">
        <v>1178</v>
      </c>
      <c r="M174" s="157">
        <v>0.11270833333333334</v>
      </c>
      <c r="N174" s="178" t="s">
        <v>765</v>
      </c>
      <c r="O174" s="171" t="s">
        <v>1182</v>
      </c>
      <c r="P174" s="171" t="s">
        <v>174</v>
      </c>
    </row>
    <row r="175" spans="2:16" x14ac:dyDescent="0.25">
      <c r="B175" s="172">
        <v>123</v>
      </c>
      <c r="C175" s="178" t="s">
        <v>995</v>
      </c>
      <c r="D175" s="178" t="s">
        <v>6</v>
      </c>
      <c r="E175" s="178" t="s">
        <v>603</v>
      </c>
      <c r="F175" s="178" t="s">
        <v>306</v>
      </c>
      <c r="G175" s="115">
        <v>74</v>
      </c>
      <c r="H175" s="178" t="s">
        <v>728</v>
      </c>
      <c r="I175" s="178" t="s">
        <v>1397</v>
      </c>
      <c r="J175" s="178" t="s">
        <v>1398</v>
      </c>
      <c r="K175" s="178" t="s">
        <v>636</v>
      </c>
      <c r="L175" s="115" t="s">
        <v>1394</v>
      </c>
      <c r="M175" s="157">
        <v>0.1323263888888889</v>
      </c>
      <c r="N175" s="178" t="s">
        <v>261</v>
      </c>
      <c r="O175" s="171" t="s">
        <v>1399</v>
      </c>
      <c r="P175" s="171" t="s">
        <v>1400</v>
      </c>
    </row>
    <row r="176" spans="2:16" x14ac:dyDescent="0.25">
      <c r="B176" s="172">
        <v>158</v>
      </c>
      <c r="C176" s="178" t="s">
        <v>983</v>
      </c>
      <c r="D176" s="178" t="s">
        <v>6</v>
      </c>
      <c r="E176" s="178" t="s">
        <v>995</v>
      </c>
      <c r="F176" s="178" t="s">
        <v>306</v>
      </c>
      <c r="G176" s="115">
        <v>48</v>
      </c>
      <c r="H176" s="178" t="s">
        <v>728</v>
      </c>
      <c r="I176" s="178" t="s">
        <v>1503</v>
      </c>
      <c r="J176" s="178" t="s">
        <v>1504</v>
      </c>
      <c r="K176" s="178" t="s">
        <v>636</v>
      </c>
      <c r="L176" s="115" t="s">
        <v>1495</v>
      </c>
      <c r="M176" s="157">
        <v>0.10072916666666666</v>
      </c>
      <c r="N176" s="178" t="s">
        <v>912</v>
      </c>
      <c r="O176" s="171" t="s">
        <v>1505</v>
      </c>
      <c r="P176" s="171" t="s">
        <v>1424</v>
      </c>
    </row>
    <row r="177" spans="1:16" x14ac:dyDescent="0.25">
      <c r="B177" s="172">
        <v>141</v>
      </c>
      <c r="C177" s="178" t="s">
        <v>975</v>
      </c>
      <c r="D177" s="178" t="s">
        <v>7</v>
      </c>
      <c r="E177" s="178" t="s">
        <v>974</v>
      </c>
      <c r="F177" s="178" t="s">
        <v>1458</v>
      </c>
      <c r="G177" s="115">
        <v>131</v>
      </c>
      <c r="H177" s="178" t="s">
        <v>1459</v>
      </c>
      <c r="I177" s="178" t="s">
        <v>1004</v>
      </c>
      <c r="J177" s="178" t="s">
        <v>1460</v>
      </c>
      <c r="K177" s="178" t="s">
        <v>636</v>
      </c>
      <c r="L177" s="115" t="s">
        <v>1449</v>
      </c>
      <c r="M177" s="157">
        <v>0.13922453703703705</v>
      </c>
      <c r="N177" s="178" t="s">
        <v>725</v>
      </c>
      <c r="O177" s="171" t="s">
        <v>1461</v>
      </c>
      <c r="P177" s="171" t="s">
        <v>1359</v>
      </c>
    </row>
    <row r="178" spans="1:16" x14ac:dyDescent="0.25">
      <c r="B178" s="172">
        <v>149</v>
      </c>
      <c r="C178" s="178" t="s">
        <v>975</v>
      </c>
      <c r="D178" s="178" t="s">
        <v>7</v>
      </c>
      <c r="E178" s="178" t="s">
        <v>983</v>
      </c>
      <c r="F178" s="178" t="s">
        <v>1458</v>
      </c>
      <c r="G178" s="115">
        <v>119</v>
      </c>
      <c r="H178" s="178" t="s">
        <v>1481</v>
      </c>
      <c r="I178" s="178" t="s">
        <v>1481</v>
      </c>
      <c r="J178" s="178" t="s">
        <v>1482</v>
      </c>
      <c r="K178" s="178" t="s">
        <v>636</v>
      </c>
      <c r="L178" s="115" t="s">
        <v>1475</v>
      </c>
      <c r="M178" s="157">
        <v>0.13252314814814814</v>
      </c>
      <c r="N178" s="178" t="s">
        <v>1390</v>
      </c>
      <c r="O178" s="171" t="s">
        <v>1483</v>
      </c>
      <c r="P178" s="171" t="s">
        <v>1392</v>
      </c>
    </row>
    <row r="179" spans="1:16" s="173" customFormat="1" x14ac:dyDescent="0.25">
      <c r="A179" s="180" t="s">
        <v>20</v>
      </c>
      <c r="B179" s="181" t="s">
        <v>20</v>
      </c>
      <c r="C179" s="179" t="s">
        <v>20</v>
      </c>
      <c r="D179" s="179" t="s">
        <v>20</v>
      </c>
      <c r="E179" s="179" t="s">
        <v>20</v>
      </c>
      <c r="F179" s="179" t="s">
        <v>20</v>
      </c>
      <c r="G179" s="179" t="s">
        <v>20</v>
      </c>
      <c r="H179" s="179" t="s">
        <v>20</v>
      </c>
      <c r="I179" s="179" t="s">
        <v>20</v>
      </c>
      <c r="J179" s="179" t="s">
        <v>20</v>
      </c>
      <c r="K179" s="179" t="s">
        <v>20</v>
      </c>
      <c r="L179" s="179" t="s">
        <v>20</v>
      </c>
      <c r="M179" s="177"/>
      <c r="N179" s="179" t="s">
        <v>20</v>
      </c>
      <c r="O179" s="179" t="s">
        <v>20</v>
      </c>
      <c r="P179" s="179" t="s">
        <v>20</v>
      </c>
    </row>
  </sheetData>
  <sortState xmlns:xlrd2="http://schemas.microsoft.com/office/spreadsheetml/2017/richdata2" ref="A11:P178">
    <sortCondition ref="F11:F178"/>
    <sortCondition ref="B11:B17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11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.7109375" style="192" customWidth="1"/>
    <col min="2" max="2" width="3.7109375" style="279" customWidth="1"/>
    <col min="3" max="3" width="2.7109375" style="279" customWidth="1"/>
    <col min="4" max="7" width="2.7109375" style="135" customWidth="1"/>
    <col min="8" max="8" width="2.7109375" style="192" customWidth="1"/>
    <col min="9" max="9" width="4" style="190" customWidth="1"/>
    <col min="10" max="10" width="30" style="135" bestFit="1" customWidth="1"/>
    <col min="11" max="11" width="7.140625" style="135" customWidth="1"/>
    <col min="12" max="12" width="30" style="135" bestFit="1" customWidth="1"/>
    <col min="13" max="13" width="16.140625" style="135" bestFit="1" customWidth="1"/>
    <col min="14" max="14" width="5.7109375" style="135" customWidth="1"/>
    <col min="15" max="15" width="8.42578125" style="135" customWidth="1"/>
    <col min="16" max="16" width="7.5703125" style="135" customWidth="1"/>
    <col min="17" max="17" width="8.140625" style="135" customWidth="1"/>
    <col min="18" max="18" width="10.140625" style="135" bestFit="1" customWidth="1"/>
    <col min="19" max="19" width="9.7109375" style="135" customWidth="1"/>
    <col min="20" max="20" width="4.5703125" style="135" customWidth="1"/>
    <col min="21" max="21" width="75.7109375" style="192" bestFit="1" customWidth="1"/>
    <col min="22" max="22" width="66.42578125" style="192" bestFit="1" customWidth="1"/>
    <col min="23" max="16384" width="9.140625" style="192"/>
  </cols>
  <sheetData>
    <row r="1" spans="1:22" ht="21" x14ac:dyDescent="0.25">
      <c r="A1" s="189" t="s">
        <v>4250</v>
      </c>
      <c r="B1" s="278"/>
      <c r="C1" s="278"/>
      <c r="D1" s="277"/>
      <c r="E1" s="277"/>
      <c r="F1" s="277"/>
      <c r="G1" s="277"/>
      <c r="H1" s="189"/>
      <c r="K1" s="191"/>
    </row>
    <row r="2" spans="1:22" hidden="1" x14ac:dyDescent="0.25"/>
    <row r="5" spans="1:22" x14ac:dyDescent="0.25">
      <c r="K5" s="193"/>
      <c r="M5" s="135" t="s">
        <v>2446</v>
      </c>
      <c r="N5" s="205">
        <f>N6/2</f>
        <v>88.96</v>
      </c>
      <c r="P5" s="135" t="s">
        <v>4139</v>
      </c>
      <c r="R5" s="135" t="s">
        <v>4136</v>
      </c>
      <c r="S5" s="209">
        <f>3+52/60+46/3600</f>
        <v>3.8794444444444447</v>
      </c>
      <c r="T5" s="135" t="s">
        <v>4137</v>
      </c>
    </row>
    <row r="6" spans="1:22" x14ac:dyDescent="0.25">
      <c r="D6" s="135">
        <f t="shared" ref="D6:E6" si="0">SUM(D11:D110)</f>
        <v>19</v>
      </c>
      <c r="E6" s="135">
        <f t="shared" si="0"/>
        <v>9</v>
      </c>
      <c r="F6" s="135">
        <f>MAX(F11:F100)</f>
        <v>8</v>
      </c>
      <c r="M6" s="135" t="s">
        <v>4133</v>
      </c>
      <c r="N6" s="205">
        <f>N7/100</f>
        <v>177.92</v>
      </c>
      <c r="P6" s="209">
        <f>4+N6*10/3600</f>
        <v>4.4942222222222226</v>
      </c>
      <c r="R6" s="135" t="s">
        <v>4136</v>
      </c>
      <c r="S6" s="206">
        <f>S7/100</f>
        <v>0.16164236111111108</v>
      </c>
      <c r="T6" s="135" t="s">
        <v>4137</v>
      </c>
    </row>
    <row r="7" spans="1:22" x14ac:dyDescent="0.25">
      <c r="M7" s="135" t="s">
        <v>2445</v>
      </c>
      <c r="N7" s="135">
        <f>SUM(N11:N110)*2-40</f>
        <v>17792</v>
      </c>
      <c r="P7" s="135" t="s">
        <v>4137</v>
      </c>
      <c r="R7" s="135" t="s">
        <v>4134</v>
      </c>
      <c r="S7" s="206">
        <f>SUM(S11:S110)</f>
        <v>16.164236111111109</v>
      </c>
      <c r="T7" s="135" t="s">
        <v>4138</v>
      </c>
    </row>
    <row r="8" spans="1:22" x14ac:dyDescent="0.25">
      <c r="E8" s="135" t="s">
        <v>114</v>
      </c>
      <c r="F8" s="197" t="s">
        <v>114</v>
      </c>
      <c r="G8" s="283"/>
    </row>
    <row r="9" spans="1:22" s="194" customFormat="1" x14ac:dyDescent="0.25">
      <c r="B9" s="280"/>
      <c r="C9" s="280"/>
      <c r="D9" s="197" t="s">
        <v>4220</v>
      </c>
      <c r="E9" s="197" t="s">
        <v>4220</v>
      </c>
      <c r="F9" s="197" t="s">
        <v>4221</v>
      </c>
      <c r="G9" s="283"/>
      <c r="I9" s="195" t="s">
        <v>0</v>
      </c>
      <c r="J9" s="196" t="s">
        <v>2</v>
      </c>
      <c r="K9" s="197" t="s">
        <v>177</v>
      </c>
      <c r="L9" s="196" t="s">
        <v>3</v>
      </c>
      <c r="M9" s="196" t="s">
        <v>107</v>
      </c>
      <c r="N9" s="197" t="s">
        <v>627</v>
      </c>
      <c r="O9" s="196" t="s">
        <v>628</v>
      </c>
      <c r="P9" s="196" t="s">
        <v>629</v>
      </c>
      <c r="Q9" s="196" t="s">
        <v>630</v>
      </c>
      <c r="R9" s="197" t="s">
        <v>973</v>
      </c>
      <c r="S9" s="197" t="s">
        <v>108</v>
      </c>
      <c r="T9" s="196" t="s">
        <v>10</v>
      </c>
      <c r="U9" s="198" t="s">
        <v>631</v>
      </c>
      <c r="V9" s="198" t="s">
        <v>11</v>
      </c>
    </row>
    <row r="10" spans="1:22" x14ac:dyDescent="0.25">
      <c r="J10" s="199"/>
      <c r="L10" s="199"/>
      <c r="M10" s="199"/>
      <c r="O10" s="199"/>
      <c r="P10" s="199"/>
      <c r="Q10" s="199"/>
      <c r="T10" s="199"/>
      <c r="U10" s="200"/>
      <c r="V10" s="200"/>
    </row>
    <row r="11" spans="1:22" x14ac:dyDescent="0.25">
      <c r="B11" s="281">
        <v>1</v>
      </c>
      <c r="C11" s="281">
        <f>C10+D11</f>
        <v>0</v>
      </c>
      <c r="F11" s="135">
        <f>F10+E11</f>
        <v>0</v>
      </c>
      <c r="I11" s="190">
        <v>1</v>
      </c>
      <c r="J11" s="199" t="s">
        <v>632</v>
      </c>
      <c r="K11" s="199" t="s">
        <v>112</v>
      </c>
      <c r="L11" s="199" t="s">
        <v>633</v>
      </c>
      <c r="M11" s="199" t="s">
        <v>146</v>
      </c>
      <c r="N11" s="135">
        <v>137</v>
      </c>
      <c r="O11" s="199" t="s">
        <v>634</v>
      </c>
      <c r="P11" s="199" t="s">
        <v>634</v>
      </c>
      <c r="Q11" s="199" t="s">
        <v>635</v>
      </c>
      <c r="R11" s="135" t="s">
        <v>637</v>
      </c>
      <c r="S11" s="207">
        <v>0.19702546296296297</v>
      </c>
      <c r="T11" s="199" t="s">
        <v>334</v>
      </c>
      <c r="U11" s="200" t="s">
        <v>638</v>
      </c>
      <c r="V11" s="200" t="s">
        <v>639</v>
      </c>
    </row>
    <row r="12" spans="1:22" x14ac:dyDescent="0.25">
      <c r="B12" s="281">
        <v>2</v>
      </c>
      <c r="C12" s="281">
        <f t="shared" ref="C12:C75" si="1">C11+D12</f>
        <v>0</v>
      </c>
      <c r="F12" s="135">
        <f t="shared" ref="F12:F75" si="2">F11+E12</f>
        <v>0</v>
      </c>
      <c r="I12" s="190">
        <v>2</v>
      </c>
      <c r="J12" s="199" t="s">
        <v>633</v>
      </c>
      <c r="K12" s="199" t="s">
        <v>112</v>
      </c>
      <c r="L12" s="199" t="s">
        <v>632</v>
      </c>
      <c r="M12" s="199" t="s">
        <v>154</v>
      </c>
      <c r="N12" s="135">
        <v>100</v>
      </c>
      <c r="O12" s="199" t="s">
        <v>634</v>
      </c>
      <c r="P12" s="199" t="s">
        <v>634</v>
      </c>
      <c r="Q12" s="199" t="s">
        <v>640</v>
      </c>
      <c r="R12" s="135" t="s">
        <v>641</v>
      </c>
      <c r="S12" s="207">
        <v>0.18694444444444444</v>
      </c>
      <c r="T12" s="199" t="s">
        <v>25</v>
      </c>
      <c r="U12" s="200" t="s">
        <v>642</v>
      </c>
      <c r="V12" s="200" t="s">
        <v>643</v>
      </c>
    </row>
    <row r="13" spans="1:22" x14ac:dyDescent="0.25">
      <c r="B13" s="281">
        <v>3</v>
      </c>
      <c r="C13" s="281">
        <f t="shared" si="1"/>
        <v>1</v>
      </c>
      <c r="D13" s="135">
        <v>1</v>
      </c>
      <c r="E13" s="135">
        <v>-1</v>
      </c>
      <c r="F13" s="135">
        <f t="shared" si="2"/>
        <v>-1</v>
      </c>
      <c r="I13" s="190">
        <v>3</v>
      </c>
      <c r="J13" s="199" t="s">
        <v>632</v>
      </c>
      <c r="K13" s="199" t="s">
        <v>6</v>
      </c>
      <c r="L13" s="199" t="s">
        <v>633</v>
      </c>
      <c r="M13" s="199" t="s">
        <v>148</v>
      </c>
      <c r="N13" s="135">
        <v>84</v>
      </c>
      <c r="O13" s="199" t="s">
        <v>644</v>
      </c>
      <c r="P13" s="199" t="s">
        <v>645</v>
      </c>
      <c r="Q13" s="199" t="s">
        <v>646</v>
      </c>
      <c r="R13" s="135" t="s">
        <v>641</v>
      </c>
      <c r="S13" s="207">
        <v>0.17311342592592593</v>
      </c>
      <c r="T13" s="199" t="s">
        <v>648</v>
      </c>
      <c r="U13" s="200" t="s">
        <v>649</v>
      </c>
      <c r="V13" s="200" t="s">
        <v>650</v>
      </c>
    </row>
    <row r="14" spans="1:22" x14ac:dyDescent="0.25">
      <c r="B14" s="281">
        <v>4</v>
      </c>
      <c r="C14" s="281">
        <f t="shared" si="1"/>
        <v>1</v>
      </c>
      <c r="F14" s="135">
        <f t="shared" si="2"/>
        <v>-1</v>
      </c>
      <c r="I14" s="190">
        <v>4</v>
      </c>
      <c r="J14" s="199" t="s">
        <v>633</v>
      </c>
      <c r="K14" s="199" t="s">
        <v>112</v>
      </c>
      <c r="L14" s="199" t="s">
        <v>632</v>
      </c>
      <c r="M14" s="199" t="s">
        <v>149</v>
      </c>
      <c r="N14" s="135">
        <v>74</v>
      </c>
      <c r="O14" s="199" t="s">
        <v>634</v>
      </c>
      <c r="P14" s="199" t="s">
        <v>651</v>
      </c>
      <c r="Q14" s="199" t="s">
        <v>652</v>
      </c>
      <c r="R14" s="135" t="s">
        <v>641</v>
      </c>
      <c r="S14" s="207">
        <v>0.15135416666666668</v>
      </c>
      <c r="T14" s="199" t="s">
        <v>648</v>
      </c>
      <c r="U14" s="200" t="s">
        <v>653</v>
      </c>
      <c r="V14" s="200" t="s">
        <v>650</v>
      </c>
    </row>
    <row r="15" spans="1:22" x14ac:dyDescent="0.25">
      <c r="B15" s="281">
        <v>5</v>
      </c>
      <c r="C15" s="281">
        <f t="shared" si="1"/>
        <v>1</v>
      </c>
      <c r="F15" s="135">
        <f t="shared" si="2"/>
        <v>-1</v>
      </c>
      <c r="I15" s="190">
        <v>5</v>
      </c>
      <c r="J15" s="199" t="s">
        <v>632</v>
      </c>
      <c r="K15" s="199" t="s">
        <v>112</v>
      </c>
      <c r="L15" s="199" t="s">
        <v>633</v>
      </c>
      <c r="M15" s="199" t="s">
        <v>146</v>
      </c>
      <c r="N15" s="135">
        <v>32</v>
      </c>
      <c r="O15" s="199" t="s">
        <v>634</v>
      </c>
      <c r="P15" s="199" t="s">
        <v>634</v>
      </c>
      <c r="Q15" s="199" t="s">
        <v>654</v>
      </c>
      <c r="R15" s="135" t="s">
        <v>641</v>
      </c>
      <c r="S15" s="207">
        <v>5.5810185185185185E-2</v>
      </c>
      <c r="T15" s="199" t="s">
        <v>655</v>
      </c>
      <c r="U15" s="200" t="s">
        <v>656</v>
      </c>
      <c r="V15" s="200" t="s">
        <v>657</v>
      </c>
    </row>
    <row r="16" spans="1:22" x14ac:dyDescent="0.25">
      <c r="B16" s="281">
        <v>6</v>
      </c>
      <c r="C16" s="281">
        <f t="shared" si="1"/>
        <v>2</v>
      </c>
      <c r="D16" s="135">
        <v>1</v>
      </c>
      <c r="E16" s="135">
        <v>1</v>
      </c>
      <c r="F16" s="135">
        <f t="shared" si="2"/>
        <v>0</v>
      </c>
      <c r="I16" s="190">
        <v>6</v>
      </c>
      <c r="J16" s="199" t="s">
        <v>633</v>
      </c>
      <c r="K16" s="199" t="s">
        <v>6</v>
      </c>
      <c r="L16" s="199" t="s">
        <v>632</v>
      </c>
      <c r="M16" s="199" t="s">
        <v>148</v>
      </c>
      <c r="N16" s="135">
        <v>41</v>
      </c>
      <c r="O16" s="199" t="s">
        <v>658</v>
      </c>
      <c r="P16" s="199" t="s">
        <v>659</v>
      </c>
      <c r="Q16" s="199" t="s">
        <v>660</v>
      </c>
      <c r="R16" s="135" t="s">
        <v>641</v>
      </c>
      <c r="S16" s="207">
        <v>9.7291666666666665E-2</v>
      </c>
      <c r="T16" s="199" t="s">
        <v>655</v>
      </c>
      <c r="U16" s="200" t="s">
        <v>661</v>
      </c>
      <c r="V16" s="200" t="s">
        <v>657</v>
      </c>
    </row>
    <row r="17" spans="2:22" x14ac:dyDescent="0.25">
      <c r="B17" s="281">
        <v>7</v>
      </c>
      <c r="C17" s="281">
        <f t="shared" si="1"/>
        <v>2</v>
      </c>
      <c r="F17" s="135">
        <f t="shared" si="2"/>
        <v>0</v>
      </c>
      <c r="I17" s="190">
        <v>7</v>
      </c>
      <c r="J17" s="199" t="s">
        <v>632</v>
      </c>
      <c r="K17" s="199" t="s">
        <v>112</v>
      </c>
      <c r="L17" s="199" t="s">
        <v>633</v>
      </c>
      <c r="M17" s="199" t="s">
        <v>149</v>
      </c>
      <c r="N17" s="135">
        <v>82</v>
      </c>
      <c r="O17" s="199" t="s">
        <v>662</v>
      </c>
      <c r="P17" s="199" t="s">
        <v>634</v>
      </c>
      <c r="Q17" s="199" t="s">
        <v>663</v>
      </c>
      <c r="R17" s="135" t="s">
        <v>641</v>
      </c>
      <c r="S17" s="207">
        <v>0.16914351851851853</v>
      </c>
      <c r="T17" s="199" t="s">
        <v>244</v>
      </c>
      <c r="U17" s="200" t="s">
        <v>664</v>
      </c>
      <c r="V17" s="200" t="s">
        <v>273</v>
      </c>
    </row>
    <row r="18" spans="2:22" x14ac:dyDescent="0.25">
      <c r="B18" s="281">
        <v>8</v>
      </c>
      <c r="C18" s="281">
        <f t="shared" si="1"/>
        <v>2</v>
      </c>
      <c r="F18" s="135">
        <f t="shared" si="2"/>
        <v>0</v>
      </c>
      <c r="I18" s="190">
        <v>8</v>
      </c>
      <c r="J18" s="199" t="s">
        <v>633</v>
      </c>
      <c r="K18" s="199" t="s">
        <v>112</v>
      </c>
      <c r="L18" s="199" t="s">
        <v>632</v>
      </c>
      <c r="M18" s="199" t="s">
        <v>150</v>
      </c>
      <c r="N18" s="135">
        <v>50</v>
      </c>
      <c r="O18" s="199" t="s">
        <v>634</v>
      </c>
      <c r="P18" s="199" t="s">
        <v>634</v>
      </c>
      <c r="Q18" s="199" t="s">
        <v>665</v>
      </c>
      <c r="R18" s="135" t="s">
        <v>641</v>
      </c>
      <c r="S18" s="207">
        <v>0.15236111111111111</v>
      </c>
      <c r="T18" s="199" t="s">
        <v>244</v>
      </c>
      <c r="U18" s="200" t="s">
        <v>666</v>
      </c>
      <c r="V18" s="200" t="s">
        <v>273</v>
      </c>
    </row>
    <row r="19" spans="2:22" x14ac:dyDescent="0.25">
      <c r="B19" s="281">
        <v>9</v>
      </c>
      <c r="C19" s="281">
        <f t="shared" si="1"/>
        <v>2</v>
      </c>
      <c r="F19" s="135">
        <f t="shared" si="2"/>
        <v>0</v>
      </c>
      <c r="I19" s="190">
        <v>9</v>
      </c>
      <c r="J19" s="199" t="s">
        <v>632</v>
      </c>
      <c r="K19" s="199" t="s">
        <v>112</v>
      </c>
      <c r="L19" s="199" t="s">
        <v>633</v>
      </c>
      <c r="M19" s="199" t="s">
        <v>149</v>
      </c>
      <c r="N19" s="135">
        <v>70</v>
      </c>
      <c r="O19" s="199" t="s">
        <v>667</v>
      </c>
      <c r="P19" s="199" t="s">
        <v>634</v>
      </c>
      <c r="Q19" s="199" t="s">
        <v>668</v>
      </c>
      <c r="R19" s="135" t="s">
        <v>669</v>
      </c>
      <c r="S19" s="207">
        <v>0.15460648148148148</v>
      </c>
      <c r="T19" s="199" t="s">
        <v>670</v>
      </c>
      <c r="U19" s="200" t="s">
        <v>671</v>
      </c>
      <c r="V19" s="200" t="s">
        <v>672</v>
      </c>
    </row>
    <row r="20" spans="2:22" x14ac:dyDescent="0.25">
      <c r="B20" s="281">
        <v>10</v>
      </c>
      <c r="C20" s="281">
        <f t="shared" si="1"/>
        <v>2</v>
      </c>
      <c r="F20" s="135">
        <f t="shared" si="2"/>
        <v>0</v>
      </c>
      <c r="I20" s="190">
        <v>10</v>
      </c>
      <c r="J20" s="199" t="s">
        <v>633</v>
      </c>
      <c r="K20" s="199" t="s">
        <v>112</v>
      </c>
      <c r="L20" s="199" t="s">
        <v>632</v>
      </c>
      <c r="M20" s="199" t="s">
        <v>150</v>
      </c>
      <c r="N20" s="135">
        <v>81</v>
      </c>
      <c r="O20" s="199" t="s">
        <v>634</v>
      </c>
      <c r="P20" s="199" t="s">
        <v>634</v>
      </c>
      <c r="Q20" s="199" t="s">
        <v>673</v>
      </c>
      <c r="R20" s="135" t="s">
        <v>669</v>
      </c>
      <c r="S20" s="207">
        <v>0.17023148148148148</v>
      </c>
      <c r="T20" s="199" t="s">
        <v>670</v>
      </c>
      <c r="U20" s="200" t="s">
        <v>674</v>
      </c>
      <c r="V20" s="200" t="s">
        <v>672</v>
      </c>
    </row>
    <row r="21" spans="2:22" x14ac:dyDescent="0.25">
      <c r="B21" s="281">
        <v>11</v>
      </c>
      <c r="C21" s="281">
        <f t="shared" si="1"/>
        <v>2</v>
      </c>
      <c r="F21" s="135">
        <f t="shared" si="2"/>
        <v>0</v>
      </c>
      <c r="I21" s="190">
        <v>11</v>
      </c>
      <c r="J21" s="199" t="s">
        <v>632</v>
      </c>
      <c r="K21" s="199" t="s">
        <v>112</v>
      </c>
      <c r="L21" s="199" t="s">
        <v>633</v>
      </c>
      <c r="M21" s="199" t="s">
        <v>149</v>
      </c>
      <c r="N21" s="135">
        <v>81</v>
      </c>
      <c r="O21" s="199" t="s">
        <v>634</v>
      </c>
      <c r="P21" s="199" t="s">
        <v>634</v>
      </c>
      <c r="Q21" s="199" t="s">
        <v>675</v>
      </c>
      <c r="R21" s="135" t="s">
        <v>669</v>
      </c>
      <c r="S21" s="207">
        <v>0.17200231481481479</v>
      </c>
      <c r="T21" s="199" t="s">
        <v>676</v>
      </c>
      <c r="U21" s="200" t="s">
        <v>677</v>
      </c>
      <c r="V21" s="200" t="s">
        <v>678</v>
      </c>
    </row>
    <row r="22" spans="2:22" x14ac:dyDescent="0.25">
      <c r="B22" s="281">
        <v>12</v>
      </c>
      <c r="C22" s="281">
        <f t="shared" si="1"/>
        <v>3</v>
      </c>
      <c r="D22" s="135">
        <v>1</v>
      </c>
      <c r="E22" s="135">
        <v>1</v>
      </c>
      <c r="F22" s="135">
        <f t="shared" si="2"/>
        <v>1</v>
      </c>
      <c r="I22" s="190">
        <v>12</v>
      </c>
      <c r="J22" s="199" t="s">
        <v>633</v>
      </c>
      <c r="K22" s="199" t="s">
        <v>6</v>
      </c>
      <c r="L22" s="199" t="s">
        <v>632</v>
      </c>
      <c r="M22" s="199" t="s">
        <v>148</v>
      </c>
      <c r="N22" s="135">
        <v>59</v>
      </c>
      <c r="O22" s="199" t="s">
        <v>679</v>
      </c>
      <c r="P22" s="199" t="s">
        <v>680</v>
      </c>
      <c r="Q22" s="199" t="s">
        <v>681</v>
      </c>
      <c r="R22" s="135" t="s">
        <v>669</v>
      </c>
      <c r="S22" s="207">
        <v>0.1436226851851852</v>
      </c>
      <c r="T22" s="199" t="s">
        <v>676</v>
      </c>
      <c r="U22" s="200" t="s">
        <v>682</v>
      </c>
      <c r="V22" s="200" t="s">
        <v>678</v>
      </c>
    </row>
    <row r="23" spans="2:22" x14ac:dyDescent="0.25">
      <c r="B23" s="281">
        <v>13</v>
      </c>
      <c r="C23" s="281">
        <f t="shared" si="1"/>
        <v>3</v>
      </c>
      <c r="F23" s="135">
        <f t="shared" si="2"/>
        <v>1</v>
      </c>
      <c r="I23" s="190">
        <v>13</v>
      </c>
      <c r="J23" s="199" t="s">
        <v>632</v>
      </c>
      <c r="K23" s="199" t="s">
        <v>112</v>
      </c>
      <c r="L23" s="199" t="s">
        <v>633</v>
      </c>
      <c r="M23" s="199" t="s">
        <v>154</v>
      </c>
      <c r="N23" s="135">
        <v>125</v>
      </c>
      <c r="O23" s="199" t="s">
        <v>634</v>
      </c>
      <c r="P23" s="199" t="s">
        <v>634</v>
      </c>
      <c r="Q23" s="199" t="s">
        <v>683</v>
      </c>
      <c r="R23" s="135" t="s">
        <v>669</v>
      </c>
      <c r="S23" s="207">
        <v>0.19347222222222224</v>
      </c>
      <c r="T23" s="199" t="s">
        <v>275</v>
      </c>
      <c r="U23" s="200" t="s">
        <v>684</v>
      </c>
      <c r="V23" s="200" t="s">
        <v>685</v>
      </c>
    </row>
    <row r="24" spans="2:22" x14ac:dyDescent="0.25">
      <c r="B24" s="281">
        <v>14</v>
      </c>
      <c r="C24" s="281">
        <f t="shared" si="1"/>
        <v>4</v>
      </c>
      <c r="D24" s="135">
        <v>1</v>
      </c>
      <c r="E24" s="135">
        <v>1</v>
      </c>
      <c r="F24" s="135">
        <f t="shared" si="2"/>
        <v>2</v>
      </c>
      <c r="I24" s="190">
        <v>14</v>
      </c>
      <c r="J24" s="199" t="s">
        <v>633</v>
      </c>
      <c r="K24" s="199" t="s">
        <v>6</v>
      </c>
      <c r="L24" s="199" t="s">
        <v>632</v>
      </c>
      <c r="M24" s="199" t="s">
        <v>148</v>
      </c>
      <c r="N24" s="135">
        <v>39</v>
      </c>
      <c r="O24" s="199" t="s">
        <v>686</v>
      </c>
      <c r="P24" s="199" t="s">
        <v>687</v>
      </c>
      <c r="Q24" s="199" t="s">
        <v>688</v>
      </c>
      <c r="R24" s="135" t="s">
        <v>669</v>
      </c>
      <c r="S24" s="207">
        <v>8.5682870370370368E-2</v>
      </c>
      <c r="T24" s="199" t="s">
        <v>275</v>
      </c>
      <c r="U24" s="200" t="s">
        <v>689</v>
      </c>
      <c r="V24" s="200" t="s">
        <v>690</v>
      </c>
    </row>
    <row r="25" spans="2:22" x14ac:dyDescent="0.25">
      <c r="B25" s="281">
        <v>15</v>
      </c>
      <c r="C25" s="281">
        <f t="shared" si="1"/>
        <v>4</v>
      </c>
      <c r="F25" s="135">
        <f t="shared" si="2"/>
        <v>2</v>
      </c>
      <c r="I25" s="190">
        <v>15</v>
      </c>
      <c r="J25" s="199" t="s">
        <v>632</v>
      </c>
      <c r="K25" s="199" t="s">
        <v>112</v>
      </c>
      <c r="L25" s="199" t="s">
        <v>633</v>
      </c>
      <c r="M25" s="199" t="s">
        <v>149</v>
      </c>
      <c r="N25" s="135">
        <v>104</v>
      </c>
      <c r="O25" s="199" t="s">
        <v>667</v>
      </c>
      <c r="P25" s="199" t="s">
        <v>634</v>
      </c>
      <c r="Q25" s="199" t="s">
        <v>691</v>
      </c>
      <c r="R25" s="135" t="s">
        <v>669</v>
      </c>
      <c r="S25" s="207">
        <v>0.18497685185185186</v>
      </c>
      <c r="T25" s="199" t="s">
        <v>243</v>
      </c>
      <c r="U25" s="200" t="s">
        <v>692</v>
      </c>
      <c r="V25" s="200" t="s">
        <v>693</v>
      </c>
    </row>
    <row r="26" spans="2:22" x14ac:dyDescent="0.25">
      <c r="B26" s="281">
        <v>16</v>
      </c>
      <c r="C26" s="281">
        <f t="shared" si="1"/>
        <v>4</v>
      </c>
      <c r="F26" s="135">
        <f t="shared" si="2"/>
        <v>2</v>
      </c>
      <c r="I26" s="190">
        <v>16</v>
      </c>
      <c r="J26" s="199" t="s">
        <v>633</v>
      </c>
      <c r="K26" s="199" t="s">
        <v>112</v>
      </c>
      <c r="L26" s="199" t="s">
        <v>632</v>
      </c>
      <c r="M26" s="199" t="s">
        <v>149</v>
      </c>
      <c r="N26" s="135">
        <v>71</v>
      </c>
      <c r="O26" s="199" t="s">
        <v>634</v>
      </c>
      <c r="P26" s="199" t="s">
        <v>634</v>
      </c>
      <c r="Q26" s="199" t="s">
        <v>694</v>
      </c>
      <c r="R26" s="135" t="s">
        <v>695</v>
      </c>
      <c r="S26" s="207">
        <v>0.14896990740740743</v>
      </c>
      <c r="T26" s="199" t="s">
        <v>243</v>
      </c>
      <c r="U26" s="200" t="s">
        <v>696</v>
      </c>
      <c r="V26" s="200" t="s">
        <v>693</v>
      </c>
    </row>
    <row r="27" spans="2:22" x14ac:dyDescent="0.25">
      <c r="B27" s="281">
        <v>17</v>
      </c>
      <c r="C27" s="281">
        <f t="shared" si="1"/>
        <v>4</v>
      </c>
      <c r="F27" s="135">
        <f t="shared" si="2"/>
        <v>2</v>
      </c>
      <c r="I27" s="190">
        <v>17</v>
      </c>
      <c r="J27" s="199" t="s">
        <v>632</v>
      </c>
      <c r="K27" s="199" t="s">
        <v>112</v>
      </c>
      <c r="L27" s="199" t="s">
        <v>633</v>
      </c>
      <c r="M27" s="199" t="s">
        <v>150</v>
      </c>
      <c r="N27" s="135">
        <v>96</v>
      </c>
      <c r="O27" s="199" t="s">
        <v>634</v>
      </c>
      <c r="P27" s="199" t="s">
        <v>634</v>
      </c>
      <c r="Q27" s="199" t="s">
        <v>697</v>
      </c>
      <c r="R27" s="135" t="s">
        <v>695</v>
      </c>
      <c r="S27" s="207">
        <v>0.17344907407407406</v>
      </c>
      <c r="T27" s="199" t="s">
        <v>698</v>
      </c>
      <c r="U27" s="200" t="s">
        <v>699</v>
      </c>
      <c r="V27" s="200" t="s">
        <v>700</v>
      </c>
    </row>
    <row r="28" spans="2:22" x14ac:dyDescent="0.25">
      <c r="B28" s="281">
        <v>18</v>
      </c>
      <c r="C28" s="281">
        <f t="shared" si="1"/>
        <v>4</v>
      </c>
      <c r="F28" s="135">
        <f t="shared" si="2"/>
        <v>2</v>
      </c>
      <c r="I28" s="190">
        <v>18</v>
      </c>
      <c r="J28" s="199" t="s">
        <v>633</v>
      </c>
      <c r="K28" s="199" t="s">
        <v>112</v>
      </c>
      <c r="L28" s="199" t="s">
        <v>632</v>
      </c>
      <c r="M28" s="199" t="s">
        <v>154</v>
      </c>
      <c r="N28" s="135">
        <v>99</v>
      </c>
      <c r="O28" s="199" t="s">
        <v>634</v>
      </c>
      <c r="P28" s="199" t="s">
        <v>634</v>
      </c>
      <c r="Q28" s="199" t="s">
        <v>701</v>
      </c>
      <c r="R28" s="135" t="s">
        <v>695</v>
      </c>
      <c r="S28" s="207">
        <v>0.18276620370370369</v>
      </c>
      <c r="T28" s="199" t="s">
        <v>698</v>
      </c>
      <c r="U28" s="200" t="s">
        <v>702</v>
      </c>
      <c r="V28" s="200" t="s">
        <v>700</v>
      </c>
    </row>
    <row r="29" spans="2:22" x14ac:dyDescent="0.25">
      <c r="B29" s="281">
        <v>19</v>
      </c>
      <c r="C29" s="281">
        <f t="shared" si="1"/>
        <v>4</v>
      </c>
      <c r="F29" s="135">
        <f t="shared" si="2"/>
        <v>2</v>
      </c>
      <c r="I29" s="190">
        <v>19</v>
      </c>
      <c r="J29" s="199" t="s">
        <v>632</v>
      </c>
      <c r="K29" s="199" t="s">
        <v>112</v>
      </c>
      <c r="L29" s="199" t="s">
        <v>633</v>
      </c>
      <c r="M29" s="199" t="s">
        <v>146</v>
      </c>
      <c r="N29" s="135">
        <v>16</v>
      </c>
      <c r="O29" s="199" t="s">
        <v>703</v>
      </c>
      <c r="P29" s="199" t="s">
        <v>634</v>
      </c>
      <c r="Q29" s="199" t="s">
        <v>704</v>
      </c>
      <c r="R29" s="135" t="s">
        <v>695</v>
      </c>
      <c r="S29" s="207">
        <v>1.6828703703703703E-2</v>
      </c>
      <c r="T29" s="199" t="s">
        <v>200</v>
      </c>
      <c r="U29" s="200" t="s">
        <v>705</v>
      </c>
      <c r="V29" s="200" t="s">
        <v>706</v>
      </c>
    </row>
    <row r="30" spans="2:22" x14ac:dyDescent="0.25">
      <c r="B30" s="281">
        <v>20</v>
      </c>
      <c r="C30" s="281">
        <f t="shared" si="1"/>
        <v>4</v>
      </c>
      <c r="F30" s="135">
        <f t="shared" si="2"/>
        <v>2</v>
      </c>
      <c r="I30" s="190">
        <v>20</v>
      </c>
      <c r="J30" s="199" t="s">
        <v>633</v>
      </c>
      <c r="K30" s="199" t="s">
        <v>112</v>
      </c>
      <c r="L30" s="199" t="s">
        <v>632</v>
      </c>
      <c r="M30" s="199" t="s">
        <v>154</v>
      </c>
      <c r="N30" s="135">
        <v>92</v>
      </c>
      <c r="O30" s="199" t="s">
        <v>634</v>
      </c>
      <c r="P30" s="199" t="s">
        <v>634</v>
      </c>
      <c r="Q30" s="199" t="s">
        <v>707</v>
      </c>
      <c r="R30" s="135" t="s">
        <v>695</v>
      </c>
      <c r="S30" s="207">
        <v>0.1854513888888889</v>
      </c>
      <c r="T30" s="199" t="s">
        <v>200</v>
      </c>
      <c r="U30" s="200" t="s">
        <v>708</v>
      </c>
      <c r="V30" s="200" t="s">
        <v>706</v>
      </c>
    </row>
    <row r="31" spans="2:22" x14ac:dyDescent="0.25">
      <c r="B31" s="281">
        <v>21</v>
      </c>
      <c r="C31" s="281">
        <f t="shared" si="1"/>
        <v>4</v>
      </c>
      <c r="F31" s="135">
        <f t="shared" si="2"/>
        <v>2</v>
      </c>
      <c r="I31" s="190">
        <v>21</v>
      </c>
      <c r="J31" s="199" t="s">
        <v>632</v>
      </c>
      <c r="K31" s="199" t="s">
        <v>112</v>
      </c>
      <c r="L31" s="199" t="s">
        <v>633</v>
      </c>
      <c r="M31" s="199" t="s">
        <v>149</v>
      </c>
      <c r="N31" s="135">
        <v>83</v>
      </c>
      <c r="O31" s="199" t="s">
        <v>709</v>
      </c>
      <c r="P31" s="199" t="s">
        <v>634</v>
      </c>
      <c r="Q31" s="199" t="s">
        <v>710</v>
      </c>
      <c r="R31" s="135" t="s">
        <v>695</v>
      </c>
      <c r="S31" s="207">
        <v>0.16533564814814813</v>
      </c>
      <c r="T31" s="199" t="s">
        <v>25</v>
      </c>
      <c r="U31" s="200" t="s">
        <v>711</v>
      </c>
      <c r="V31" s="200" t="s">
        <v>712</v>
      </c>
    </row>
    <row r="32" spans="2:22" x14ac:dyDescent="0.25">
      <c r="B32" s="281">
        <v>22</v>
      </c>
      <c r="C32" s="281">
        <f t="shared" si="1"/>
        <v>4</v>
      </c>
      <c r="F32" s="135">
        <f t="shared" si="2"/>
        <v>2</v>
      </c>
      <c r="I32" s="190">
        <v>22</v>
      </c>
      <c r="J32" s="199" t="s">
        <v>633</v>
      </c>
      <c r="K32" s="199" t="s">
        <v>112</v>
      </c>
      <c r="L32" s="199" t="s">
        <v>632</v>
      </c>
      <c r="M32" s="199" t="s">
        <v>154</v>
      </c>
      <c r="N32" s="135">
        <v>93</v>
      </c>
      <c r="O32" s="199" t="s">
        <v>634</v>
      </c>
      <c r="P32" s="199" t="s">
        <v>634</v>
      </c>
      <c r="Q32" s="199" t="s">
        <v>713</v>
      </c>
      <c r="R32" s="135" t="s">
        <v>714</v>
      </c>
      <c r="S32" s="207">
        <v>0.17982638888888888</v>
      </c>
      <c r="T32" s="199" t="s">
        <v>25</v>
      </c>
      <c r="U32" s="200" t="s">
        <v>715</v>
      </c>
      <c r="V32" s="200" t="s">
        <v>712</v>
      </c>
    </row>
    <row r="33" spans="2:22" x14ac:dyDescent="0.25">
      <c r="B33" s="281">
        <v>23</v>
      </c>
      <c r="C33" s="281">
        <f t="shared" si="1"/>
        <v>4</v>
      </c>
      <c r="F33" s="135">
        <f t="shared" si="2"/>
        <v>2</v>
      </c>
      <c r="I33" s="190">
        <v>23</v>
      </c>
      <c r="J33" s="199" t="s">
        <v>632</v>
      </c>
      <c r="K33" s="199" t="s">
        <v>112</v>
      </c>
      <c r="L33" s="199" t="s">
        <v>633</v>
      </c>
      <c r="M33" s="199" t="s">
        <v>154</v>
      </c>
      <c r="N33" s="135">
        <v>128</v>
      </c>
      <c r="O33" s="199" t="s">
        <v>634</v>
      </c>
      <c r="P33" s="199" t="s">
        <v>634</v>
      </c>
      <c r="Q33" s="199" t="s">
        <v>716</v>
      </c>
      <c r="R33" s="135" t="s">
        <v>714</v>
      </c>
      <c r="S33" s="207">
        <v>0.19143518518518518</v>
      </c>
      <c r="T33" s="199" t="s">
        <v>717</v>
      </c>
      <c r="U33" s="200" t="s">
        <v>718</v>
      </c>
      <c r="V33" s="200" t="s">
        <v>719</v>
      </c>
    </row>
    <row r="34" spans="2:22" x14ac:dyDescent="0.25">
      <c r="B34" s="281">
        <v>24</v>
      </c>
      <c r="C34" s="281">
        <f t="shared" si="1"/>
        <v>4</v>
      </c>
      <c r="F34" s="135">
        <f t="shared" si="2"/>
        <v>2</v>
      </c>
      <c r="I34" s="190">
        <v>24</v>
      </c>
      <c r="J34" s="199" t="s">
        <v>633</v>
      </c>
      <c r="K34" s="199" t="s">
        <v>112</v>
      </c>
      <c r="L34" s="199" t="s">
        <v>632</v>
      </c>
      <c r="M34" s="199" t="s">
        <v>146</v>
      </c>
      <c r="N34" s="135">
        <v>58</v>
      </c>
      <c r="O34" s="199" t="s">
        <v>634</v>
      </c>
      <c r="P34" s="199" t="s">
        <v>634</v>
      </c>
      <c r="Q34" s="199" t="s">
        <v>720</v>
      </c>
      <c r="R34" s="135" t="s">
        <v>714</v>
      </c>
      <c r="S34" s="207">
        <v>0.16140046296296295</v>
      </c>
      <c r="T34" s="199" t="s">
        <v>264</v>
      </c>
      <c r="U34" s="200" t="s">
        <v>721</v>
      </c>
      <c r="V34" s="200" t="s">
        <v>722</v>
      </c>
    </row>
    <row r="35" spans="2:22" x14ac:dyDescent="0.25">
      <c r="B35" s="281">
        <v>25</v>
      </c>
      <c r="C35" s="281">
        <f t="shared" si="1"/>
        <v>4</v>
      </c>
      <c r="F35" s="135">
        <f t="shared" si="2"/>
        <v>2</v>
      </c>
      <c r="I35" s="190">
        <v>25</v>
      </c>
      <c r="J35" s="199" t="s">
        <v>632</v>
      </c>
      <c r="K35" s="199" t="s">
        <v>112</v>
      </c>
      <c r="L35" s="199" t="s">
        <v>633</v>
      </c>
      <c r="M35" s="199" t="s">
        <v>149</v>
      </c>
      <c r="N35" s="135">
        <v>88</v>
      </c>
      <c r="O35" s="199" t="s">
        <v>723</v>
      </c>
      <c r="P35" s="199" t="s">
        <v>634</v>
      </c>
      <c r="Q35" s="199" t="s">
        <v>724</v>
      </c>
      <c r="R35" s="135" t="s">
        <v>714</v>
      </c>
      <c r="S35" s="207">
        <v>0.16421296296296298</v>
      </c>
      <c r="T35" s="199" t="s">
        <v>725</v>
      </c>
      <c r="U35" s="200" t="s">
        <v>726</v>
      </c>
      <c r="V35" s="200" t="s">
        <v>727</v>
      </c>
    </row>
    <row r="36" spans="2:22" x14ac:dyDescent="0.25">
      <c r="B36" s="281">
        <v>26</v>
      </c>
      <c r="C36" s="281">
        <f t="shared" si="1"/>
        <v>5</v>
      </c>
      <c r="D36" s="135">
        <v>1</v>
      </c>
      <c r="E36" s="135">
        <v>1</v>
      </c>
      <c r="F36" s="135">
        <f t="shared" si="2"/>
        <v>3</v>
      </c>
      <c r="I36" s="190">
        <v>26</v>
      </c>
      <c r="J36" s="199" t="s">
        <v>633</v>
      </c>
      <c r="K36" s="199" t="s">
        <v>6</v>
      </c>
      <c r="L36" s="199" t="s">
        <v>632</v>
      </c>
      <c r="M36" s="199" t="s">
        <v>306</v>
      </c>
      <c r="N36" s="135">
        <v>34</v>
      </c>
      <c r="O36" s="199" t="s">
        <v>728</v>
      </c>
      <c r="P36" s="199" t="s">
        <v>729</v>
      </c>
      <c r="Q36" s="199" t="s">
        <v>730</v>
      </c>
      <c r="R36" s="135" t="s">
        <v>714</v>
      </c>
      <c r="S36" s="207">
        <v>0.11994212962962963</v>
      </c>
      <c r="T36" s="199" t="s">
        <v>725</v>
      </c>
      <c r="U36" s="200" t="s">
        <v>731</v>
      </c>
      <c r="V36" s="200" t="s">
        <v>727</v>
      </c>
    </row>
    <row r="37" spans="2:22" x14ac:dyDescent="0.25">
      <c r="B37" s="281">
        <v>27</v>
      </c>
      <c r="C37" s="281">
        <f t="shared" si="1"/>
        <v>6</v>
      </c>
      <c r="D37" s="135">
        <v>1</v>
      </c>
      <c r="E37" s="135">
        <v>-1</v>
      </c>
      <c r="F37" s="135">
        <f t="shared" si="2"/>
        <v>2</v>
      </c>
      <c r="I37" s="190">
        <v>27</v>
      </c>
      <c r="J37" s="199" t="s">
        <v>632</v>
      </c>
      <c r="K37" s="199" t="s">
        <v>6</v>
      </c>
      <c r="L37" s="199" t="s">
        <v>633</v>
      </c>
      <c r="M37" s="199" t="s">
        <v>148</v>
      </c>
      <c r="N37" s="135">
        <v>78</v>
      </c>
      <c r="O37" s="199" t="s">
        <v>732</v>
      </c>
      <c r="P37" s="199" t="s">
        <v>733</v>
      </c>
      <c r="Q37" s="199" t="s">
        <v>734</v>
      </c>
      <c r="R37" s="135" t="s">
        <v>714</v>
      </c>
      <c r="S37" s="207">
        <v>0.17116898148148149</v>
      </c>
      <c r="T37" s="199" t="s">
        <v>201</v>
      </c>
      <c r="U37" s="200" t="s">
        <v>735</v>
      </c>
      <c r="V37" s="200" t="s">
        <v>736</v>
      </c>
    </row>
    <row r="38" spans="2:22" x14ac:dyDescent="0.25">
      <c r="B38" s="281">
        <v>28</v>
      </c>
      <c r="C38" s="281">
        <f t="shared" si="1"/>
        <v>6</v>
      </c>
      <c r="F38" s="135">
        <f t="shared" si="2"/>
        <v>2</v>
      </c>
      <c r="I38" s="190">
        <v>28</v>
      </c>
      <c r="J38" s="199" t="s">
        <v>633</v>
      </c>
      <c r="K38" s="199" t="s">
        <v>112</v>
      </c>
      <c r="L38" s="199" t="s">
        <v>632</v>
      </c>
      <c r="M38" s="199" t="s">
        <v>154</v>
      </c>
      <c r="N38" s="135">
        <v>104</v>
      </c>
      <c r="O38" s="199" t="s">
        <v>634</v>
      </c>
      <c r="P38" s="199" t="s">
        <v>634</v>
      </c>
      <c r="Q38" s="199" t="s">
        <v>737</v>
      </c>
      <c r="R38" s="135" t="s">
        <v>738</v>
      </c>
      <c r="S38" s="207">
        <v>0.18907407407407406</v>
      </c>
      <c r="T38" s="199" t="s">
        <v>201</v>
      </c>
      <c r="U38" s="200" t="s">
        <v>739</v>
      </c>
      <c r="V38" s="200" t="s">
        <v>736</v>
      </c>
    </row>
    <row r="39" spans="2:22" x14ac:dyDescent="0.25">
      <c r="B39" s="281">
        <v>29</v>
      </c>
      <c r="C39" s="281">
        <f t="shared" si="1"/>
        <v>6</v>
      </c>
      <c r="F39" s="135">
        <f t="shared" si="2"/>
        <v>2</v>
      </c>
      <c r="I39" s="190">
        <v>29</v>
      </c>
      <c r="J39" s="199" t="s">
        <v>632</v>
      </c>
      <c r="K39" s="199" t="s">
        <v>112</v>
      </c>
      <c r="L39" s="199" t="s">
        <v>633</v>
      </c>
      <c r="M39" s="199" t="s">
        <v>146</v>
      </c>
      <c r="N39" s="135">
        <v>45</v>
      </c>
      <c r="O39" s="199" t="s">
        <v>634</v>
      </c>
      <c r="P39" s="199" t="s">
        <v>634</v>
      </c>
      <c r="Q39" s="199" t="s">
        <v>740</v>
      </c>
      <c r="R39" s="135" t="s">
        <v>738</v>
      </c>
      <c r="S39" s="207">
        <v>0.16528935185185187</v>
      </c>
      <c r="T39" s="199" t="s">
        <v>741</v>
      </c>
      <c r="U39" s="200" t="s">
        <v>742</v>
      </c>
      <c r="V39" s="200" t="s">
        <v>743</v>
      </c>
    </row>
    <row r="40" spans="2:22" x14ac:dyDescent="0.25">
      <c r="B40" s="281">
        <v>30</v>
      </c>
      <c r="C40" s="281">
        <f t="shared" si="1"/>
        <v>6</v>
      </c>
      <c r="F40" s="135">
        <f t="shared" si="2"/>
        <v>2</v>
      </c>
      <c r="I40" s="190">
        <v>30</v>
      </c>
      <c r="J40" s="199" t="s">
        <v>633</v>
      </c>
      <c r="K40" s="199" t="s">
        <v>112</v>
      </c>
      <c r="L40" s="199" t="s">
        <v>632</v>
      </c>
      <c r="M40" s="199" t="s">
        <v>146</v>
      </c>
      <c r="N40" s="135">
        <v>69</v>
      </c>
      <c r="O40" s="199" t="s">
        <v>634</v>
      </c>
      <c r="P40" s="199" t="s">
        <v>634</v>
      </c>
      <c r="Q40" s="199" t="s">
        <v>744</v>
      </c>
      <c r="R40" s="135" t="s">
        <v>738</v>
      </c>
      <c r="S40" s="207">
        <v>0.16821759259259259</v>
      </c>
      <c r="T40" s="199" t="s">
        <v>741</v>
      </c>
      <c r="U40" s="200" t="s">
        <v>745</v>
      </c>
      <c r="V40" s="200" t="s">
        <v>743</v>
      </c>
    </row>
    <row r="41" spans="2:22" x14ac:dyDescent="0.25">
      <c r="B41" s="281">
        <v>31</v>
      </c>
      <c r="C41" s="281">
        <f t="shared" si="1"/>
        <v>6</v>
      </c>
      <c r="F41" s="135">
        <f t="shared" si="2"/>
        <v>2</v>
      </c>
      <c r="I41" s="190">
        <v>31</v>
      </c>
      <c r="J41" s="199" t="s">
        <v>632</v>
      </c>
      <c r="K41" s="199" t="s">
        <v>112</v>
      </c>
      <c r="L41" s="199" t="s">
        <v>633</v>
      </c>
      <c r="M41" s="199" t="s">
        <v>146</v>
      </c>
      <c r="N41" s="135">
        <v>48</v>
      </c>
      <c r="O41" s="199" t="s">
        <v>634</v>
      </c>
      <c r="P41" s="199" t="s">
        <v>634</v>
      </c>
      <c r="Q41" s="199" t="s">
        <v>746</v>
      </c>
      <c r="R41" s="135" t="s">
        <v>738</v>
      </c>
      <c r="S41" s="207">
        <v>9.0983796296296285E-2</v>
      </c>
      <c r="T41" s="199" t="s">
        <v>552</v>
      </c>
      <c r="U41" s="200" t="s">
        <v>747</v>
      </c>
      <c r="V41" s="200" t="s">
        <v>480</v>
      </c>
    </row>
    <row r="42" spans="2:22" x14ac:dyDescent="0.25">
      <c r="B42" s="281">
        <v>32</v>
      </c>
      <c r="C42" s="281">
        <f t="shared" si="1"/>
        <v>7</v>
      </c>
      <c r="D42" s="135">
        <v>1</v>
      </c>
      <c r="E42" s="135">
        <v>1</v>
      </c>
      <c r="F42" s="135">
        <f t="shared" si="2"/>
        <v>3</v>
      </c>
      <c r="I42" s="190">
        <v>32</v>
      </c>
      <c r="J42" s="199" t="s">
        <v>633</v>
      </c>
      <c r="K42" s="199" t="s">
        <v>6</v>
      </c>
      <c r="L42" s="199" t="s">
        <v>632</v>
      </c>
      <c r="M42" s="199" t="s">
        <v>148</v>
      </c>
      <c r="N42" s="135">
        <v>44</v>
      </c>
      <c r="O42" s="199" t="s">
        <v>748</v>
      </c>
      <c r="P42" s="199" t="s">
        <v>749</v>
      </c>
      <c r="Q42" s="199" t="s">
        <v>750</v>
      </c>
      <c r="R42" s="135" t="s">
        <v>738</v>
      </c>
      <c r="S42" s="207">
        <v>8.5729166666666676E-2</v>
      </c>
      <c r="T42" s="199" t="s">
        <v>552</v>
      </c>
      <c r="U42" s="200" t="s">
        <v>751</v>
      </c>
      <c r="V42" s="200" t="s">
        <v>480</v>
      </c>
    </row>
    <row r="43" spans="2:22" x14ac:dyDescent="0.25">
      <c r="B43" s="281">
        <v>33</v>
      </c>
      <c r="C43" s="281">
        <f t="shared" si="1"/>
        <v>7</v>
      </c>
      <c r="F43" s="135">
        <f t="shared" si="2"/>
        <v>3</v>
      </c>
      <c r="I43" s="190">
        <v>33</v>
      </c>
      <c r="J43" s="199" t="s">
        <v>632</v>
      </c>
      <c r="K43" s="199" t="s">
        <v>112</v>
      </c>
      <c r="L43" s="199" t="s">
        <v>633</v>
      </c>
      <c r="M43" s="199" t="s">
        <v>146</v>
      </c>
      <c r="N43" s="135">
        <v>81</v>
      </c>
      <c r="O43" s="199" t="s">
        <v>634</v>
      </c>
      <c r="P43" s="199" t="s">
        <v>634</v>
      </c>
      <c r="Q43" s="199" t="s">
        <v>752</v>
      </c>
      <c r="R43" s="135" t="s">
        <v>738</v>
      </c>
      <c r="S43" s="207">
        <v>0.17612268518518517</v>
      </c>
      <c r="T43" s="199" t="s">
        <v>753</v>
      </c>
      <c r="U43" s="200" t="s">
        <v>754</v>
      </c>
      <c r="V43" s="200" t="s">
        <v>755</v>
      </c>
    </row>
    <row r="44" spans="2:22" x14ac:dyDescent="0.25">
      <c r="B44" s="281">
        <v>34</v>
      </c>
      <c r="C44" s="281">
        <f t="shared" si="1"/>
        <v>7</v>
      </c>
      <c r="F44" s="135">
        <f t="shared" si="2"/>
        <v>3</v>
      </c>
      <c r="I44" s="190">
        <v>34</v>
      </c>
      <c r="J44" s="199" t="s">
        <v>633</v>
      </c>
      <c r="K44" s="199" t="s">
        <v>112</v>
      </c>
      <c r="L44" s="199" t="s">
        <v>632</v>
      </c>
      <c r="M44" s="199" t="s">
        <v>150</v>
      </c>
      <c r="N44" s="135">
        <v>138</v>
      </c>
      <c r="O44" s="199" t="s">
        <v>634</v>
      </c>
      <c r="P44" s="199" t="s">
        <v>634</v>
      </c>
      <c r="Q44" s="199" t="s">
        <v>756</v>
      </c>
      <c r="R44" s="135" t="s">
        <v>738</v>
      </c>
      <c r="S44" s="207">
        <v>0.19600694444444444</v>
      </c>
      <c r="T44" s="199" t="s">
        <v>753</v>
      </c>
      <c r="U44" s="200" t="s">
        <v>757</v>
      </c>
      <c r="V44" s="200" t="s">
        <v>755</v>
      </c>
    </row>
    <row r="45" spans="2:22" x14ac:dyDescent="0.25">
      <c r="B45" s="281">
        <v>35</v>
      </c>
      <c r="C45" s="281">
        <f t="shared" si="1"/>
        <v>7</v>
      </c>
      <c r="F45" s="135">
        <f t="shared" si="2"/>
        <v>3</v>
      </c>
      <c r="I45" s="190">
        <v>35</v>
      </c>
      <c r="J45" s="199" t="s">
        <v>632</v>
      </c>
      <c r="K45" s="199" t="s">
        <v>112</v>
      </c>
      <c r="L45" s="199" t="s">
        <v>633</v>
      </c>
      <c r="M45" s="199" t="s">
        <v>149</v>
      </c>
      <c r="N45" s="135">
        <v>95</v>
      </c>
      <c r="O45" s="199" t="s">
        <v>634</v>
      </c>
      <c r="P45" s="199" t="s">
        <v>634</v>
      </c>
      <c r="Q45" s="199" t="s">
        <v>758</v>
      </c>
      <c r="R45" s="135" t="s">
        <v>759</v>
      </c>
      <c r="S45" s="207">
        <v>0.18384259259259259</v>
      </c>
      <c r="T45" s="199" t="s">
        <v>530</v>
      </c>
      <c r="U45" s="200" t="s">
        <v>760</v>
      </c>
      <c r="V45" s="200" t="s">
        <v>761</v>
      </c>
    </row>
    <row r="46" spans="2:22" x14ac:dyDescent="0.25">
      <c r="B46" s="281">
        <v>36</v>
      </c>
      <c r="C46" s="281">
        <f t="shared" si="1"/>
        <v>7</v>
      </c>
      <c r="F46" s="135">
        <f t="shared" si="2"/>
        <v>3</v>
      </c>
      <c r="I46" s="190">
        <v>36</v>
      </c>
      <c r="J46" s="199" t="s">
        <v>633</v>
      </c>
      <c r="K46" s="199" t="s">
        <v>112</v>
      </c>
      <c r="L46" s="199" t="s">
        <v>632</v>
      </c>
      <c r="M46" s="199" t="s">
        <v>146</v>
      </c>
      <c r="N46" s="135">
        <v>65</v>
      </c>
      <c r="O46" s="199" t="s">
        <v>634</v>
      </c>
      <c r="P46" s="199" t="s">
        <v>634</v>
      </c>
      <c r="Q46" s="199" t="s">
        <v>762</v>
      </c>
      <c r="R46" s="135" t="s">
        <v>759</v>
      </c>
      <c r="S46" s="207">
        <v>0.17422453703703702</v>
      </c>
      <c r="T46" s="199" t="s">
        <v>530</v>
      </c>
      <c r="U46" s="200" t="s">
        <v>763</v>
      </c>
      <c r="V46" s="200" t="s">
        <v>761</v>
      </c>
    </row>
    <row r="47" spans="2:22" x14ac:dyDescent="0.25">
      <c r="B47" s="281">
        <v>37</v>
      </c>
      <c r="C47" s="281">
        <f t="shared" si="1"/>
        <v>7</v>
      </c>
      <c r="F47" s="135">
        <f t="shared" si="2"/>
        <v>3</v>
      </c>
      <c r="I47" s="190">
        <v>37</v>
      </c>
      <c r="J47" s="199" t="s">
        <v>632</v>
      </c>
      <c r="K47" s="199" t="s">
        <v>112</v>
      </c>
      <c r="L47" s="199" t="s">
        <v>633</v>
      </c>
      <c r="M47" s="199" t="s">
        <v>149</v>
      </c>
      <c r="N47" s="135">
        <v>90</v>
      </c>
      <c r="O47" s="199" t="s">
        <v>662</v>
      </c>
      <c r="P47" s="199" t="s">
        <v>634</v>
      </c>
      <c r="Q47" s="199" t="s">
        <v>764</v>
      </c>
      <c r="R47" s="135" t="s">
        <v>759</v>
      </c>
      <c r="S47" s="207">
        <v>0.18228009259259259</v>
      </c>
      <c r="T47" s="199" t="s">
        <v>765</v>
      </c>
      <c r="U47" s="200" t="s">
        <v>766</v>
      </c>
      <c r="V47" s="200" t="s">
        <v>174</v>
      </c>
    </row>
    <row r="48" spans="2:22" x14ac:dyDescent="0.25">
      <c r="B48" s="281">
        <v>38</v>
      </c>
      <c r="C48" s="281">
        <f t="shared" si="1"/>
        <v>7</v>
      </c>
      <c r="F48" s="135">
        <f t="shared" si="2"/>
        <v>3</v>
      </c>
      <c r="I48" s="190">
        <v>38</v>
      </c>
      <c r="J48" s="199" t="s">
        <v>633</v>
      </c>
      <c r="K48" s="199" t="s">
        <v>112</v>
      </c>
      <c r="L48" s="199" t="s">
        <v>632</v>
      </c>
      <c r="M48" s="199" t="s">
        <v>149</v>
      </c>
      <c r="N48" s="135">
        <v>74</v>
      </c>
      <c r="O48" s="199" t="s">
        <v>634</v>
      </c>
      <c r="P48" s="199" t="s">
        <v>767</v>
      </c>
      <c r="Q48" s="199" t="s">
        <v>768</v>
      </c>
      <c r="R48" s="135" t="s">
        <v>759</v>
      </c>
      <c r="S48" s="207">
        <v>0.16163194444444443</v>
      </c>
      <c r="T48" s="199" t="s">
        <v>765</v>
      </c>
      <c r="U48" s="200" t="s">
        <v>769</v>
      </c>
      <c r="V48" s="200" t="s">
        <v>174</v>
      </c>
    </row>
    <row r="49" spans="2:22" x14ac:dyDescent="0.25">
      <c r="B49" s="281">
        <v>39</v>
      </c>
      <c r="C49" s="281">
        <f t="shared" si="1"/>
        <v>8</v>
      </c>
      <c r="D49" s="135">
        <v>1</v>
      </c>
      <c r="E49" s="135">
        <v>-1</v>
      </c>
      <c r="F49" s="135">
        <f t="shared" si="2"/>
        <v>2</v>
      </c>
      <c r="I49" s="190">
        <v>39</v>
      </c>
      <c r="J49" s="199" t="s">
        <v>632</v>
      </c>
      <c r="K49" s="199" t="s">
        <v>6</v>
      </c>
      <c r="L49" s="199" t="s">
        <v>633</v>
      </c>
      <c r="M49" s="199" t="s">
        <v>148</v>
      </c>
      <c r="N49" s="135">
        <v>60</v>
      </c>
      <c r="O49" s="199" t="s">
        <v>770</v>
      </c>
      <c r="P49" s="199" t="s">
        <v>771</v>
      </c>
      <c r="Q49" s="199" t="s">
        <v>772</v>
      </c>
      <c r="R49" s="135" t="s">
        <v>759</v>
      </c>
      <c r="S49" s="207">
        <v>0.16021990740740741</v>
      </c>
      <c r="T49" s="199" t="s">
        <v>334</v>
      </c>
      <c r="U49" s="200" t="s">
        <v>773</v>
      </c>
      <c r="V49" s="200" t="s">
        <v>639</v>
      </c>
    </row>
    <row r="50" spans="2:22" x14ac:dyDescent="0.25">
      <c r="B50" s="281">
        <v>40</v>
      </c>
      <c r="C50" s="281">
        <f t="shared" si="1"/>
        <v>8</v>
      </c>
      <c r="F50" s="135">
        <f t="shared" si="2"/>
        <v>2</v>
      </c>
      <c r="I50" s="190">
        <v>40</v>
      </c>
      <c r="J50" s="199" t="s">
        <v>633</v>
      </c>
      <c r="K50" s="199" t="s">
        <v>112</v>
      </c>
      <c r="L50" s="199" t="s">
        <v>632</v>
      </c>
      <c r="M50" s="199" t="s">
        <v>146</v>
      </c>
      <c r="N50" s="135">
        <v>65</v>
      </c>
      <c r="O50" s="199" t="s">
        <v>634</v>
      </c>
      <c r="P50" s="199" t="s">
        <v>634</v>
      </c>
      <c r="Q50" s="199" t="s">
        <v>774</v>
      </c>
      <c r="R50" s="135" t="s">
        <v>759</v>
      </c>
      <c r="S50" s="207">
        <v>0.13211805555555556</v>
      </c>
      <c r="T50" s="199" t="s">
        <v>334</v>
      </c>
      <c r="U50" s="200" t="s">
        <v>775</v>
      </c>
      <c r="V50" s="200" t="s">
        <v>639</v>
      </c>
    </row>
    <row r="51" spans="2:22" x14ac:dyDescent="0.25">
      <c r="B51" s="281">
        <v>41</v>
      </c>
      <c r="C51" s="281">
        <f t="shared" si="1"/>
        <v>8</v>
      </c>
      <c r="F51" s="135">
        <f t="shared" si="2"/>
        <v>2</v>
      </c>
      <c r="I51" s="190">
        <v>41</v>
      </c>
      <c r="J51" s="199" t="s">
        <v>632</v>
      </c>
      <c r="K51" s="199" t="s">
        <v>112</v>
      </c>
      <c r="L51" s="199" t="s">
        <v>633</v>
      </c>
      <c r="M51" s="199" t="s">
        <v>150</v>
      </c>
      <c r="N51" s="135">
        <v>167</v>
      </c>
      <c r="O51" s="199" t="s">
        <v>634</v>
      </c>
      <c r="P51" s="199" t="s">
        <v>634</v>
      </c>
      <c r="Q51" s="199" t="s">
        <v>776</v>
      </c>
      <c r="R51" s="135" t="s">
        <v>777</v>
      </c>
      <c r="S51" s="207">
        <v>0.20136574074074076</v>
      </c>
      <c r="T51" s="199" t="s">
        <v>778</v>
      </c>
      <c r="U51" s="200" t="s">
        <v>779</v>
      </c>
      <c r="V51" s="200" t="s">
        <v>780</v>
      </c>
    </row>
    <row r="52" spans="2:22" x14ac:dyDescent="0.25">
      <c r="B52" s="281">
        <v>42</v>
      </c>
      <c r="C52" s="281">
        <f t="shared" si="1"/>
        <v>9</v>
      </c>
      <c r="D52" s="135">
        <v>1</v>
      </c>
      <c r="E52" s="135">
        <v>1</v>
      </c>
      <c r="F52" s="135">
        <f t="shared" si="2"/>
        <v>3</v>
      </c>
      <c r="I52" s="190">
        <v>42</v>
      </c>
      <c r="J52" s="199" t="s">
        <v>633</v>
      </c>
      <c r="K52" s="199" t="s">
        <v>6</v>
      </c>
      <c r="L52" s="199" t="s">
        <v>632</v>
      </c>
      <c r="M52" s="199" t="s">
        <v>148</v>
      </c>
      <c r="N52" s="135">
        <v>64</v>
      </c>
      <c r="O52" s="199" t="s">
        <v>781</v>
      </c>
      <c r="P52" s="199" t="s">
        <v>782</v>
      </c>
      <c r="Q52" s="199" t="s">
        <v>783</v>
      </c>
      <c r="R52" s="135" t="s">
        <v>777</v>
      </c>
      <c r="S52" s="207">
        <v>0.14918981481481483</v>
      </c>
      <c r="T52" s="199" t="s">
        <v>778</v>
      </c>
      <c r="U52" s="200" t="s">
        <v>784</v>
      </c>
      <c r="V52" s="200" t="s">
        <v>780</v>
      </c>
    </row>
    <row r="53" spans="2:22" x14ac:dyDescent="0.25">
      <c r="B53" s="281">
        <v>43</v>
      </c>
      <c r="C53" s="281">
        <f t="shared" si="1"/>
        <v>9</v>
      </c>
      <c r="F53" s="135">
        <f t="shared" si="2"/>
        <v>3</v>
      </c>
      <c r="I53" s="190">
        <v>43</v>
      </c>
      <c r="J53" s="199" t="s">
        <v>632</v>
      </c>
      <c r="K53" s="199" t="s">
        <v>112</v>
      </c>
      <c r="L53" s="199" t="s">
        <v>633</v>
      </c>
      <c r="M53" s="199" t="s">
        <v>150</v>
      </c>
      <c r="N53" s="135">
        <v>119</v>
      </c>
      <c r="O53" s="199" t="s">
        <v>634</v>
      </c>
      <c r="P53" s="199" t="s">
        <v>634</v>
      </c>
      <c r="Q53" s="199" t="s">
        <v>785</v>
      </c>
      <c r="R53" s="135" t="s">
        <v>777</v>
      </c>
      <c r="S53" s="207">
        <v>0.18758101851851852</v>
      </c>
      <c r="T53" s="199" t="s">
        <v>786</v>
      </c>
      <c r="U53" s="200" t="s">
        <v>787</v>
      </c>
      <c r="V53" s="200" t="s">
        <v>585</v>
      </c>
    </row>
    <row r="54" spans="2:22" x14ac:dyDescent="0.25">
      <c r="B54" s="281">
        <v>44</v>
      </c>
      <c r="C54" s="281">
        <f t="shared" si="1"/>
        <v>9</v>
      </c>
      <c r="F54" s="135">
        <f t="shared" si="2"/>
        <v>3</v>
      </c>
      <c r="I54" s="190">
        <v>44</v>
      </c>
      <c r="J54" s="199" t="s">
        <v>633</v>
      </c>
      <c r="K54" s="199" t="s">
        <v>112</v>
      </c>
      <c r="L54" s="199" t="s">
        <v>632</v>
      </c>
      <c r="M54" s="199" t="s">
        <v>150</v>
      </c>
      <c r="N54" s="135">
        <v>86</v>
      </c>
      <c r="O54" s="199" t="s">
        <v>634</v>
      </c>
      <c r="P54" s="199" t="s">
        <v>634</v>
      </c>
      <c r="Q54" s="199" t="s">
        <v>788</v>
      </c>
      <c r="R54" s="135" t="s">
        <v>777</v>
      </c>
      <c r="S54" s="207">
        <v>0.17964120370370371</v>
      </c>
      <c r="T54" s="199" t="s">
        <v>786</v>
      </c>
      <c r="U54" s="200" t="s">
        <v>789</v>
      </c>
      <c r="V54" s="200" t="s">
        <v>585</v>
      </c>
    </row>
    <row r="55" spans="2:22" x14ac:dyDescent="0.25">
      <c r="B55" s="281">
        <v>45</v>
      </c>
      <c r="C55" s="281">
        <f t="shared" si="1"/>
        <v>9</v>
      </c>
      <c r="F55" s="135">
        <f t="shared" si="2"/>
        <v>3</v>
      </c>
      <c r="I55" s="190">
        <v>45</v>
      </c>
      <c r="J55" s="199" t="s">
        <v>632</v>
      </c>
      <c r="K55" s="199" t="s">
        <v>112</v>
      </c>
      <c r="L55" s="199" t="s">
        <v>633</v>
      </c>
      <c r="M55" s="199" t="s">
        <v>146</v>
      </c>
      <c r="N55" s="135">
        <v>78</v>
      </c>
      <c r="O55" s="199" t="s">
        <v>634</v>
      </c>
      <c r="P55" s="199" t="s">
        <v>634</v>
      </c>
      <c r="Q55" s="199" t="s">
        <v>790</v>
      </c>
      <c r="R55" s="135" t="s">
        <v>777</v>
      </c>
      <c r="S55" s="207">
        <v>0.18391203703703704</v>
      </c>
      <c r="T55" s="199" t="s">
        <v>206</v>
      </c>
      <c r="U55" s="200" t="s">
        <v>791</v>
      </c>
      <c r="V55" s="200" t="s">
        <v>174</v>
      </c>
    </row>
    <row r="56" spans="2:22" x14ac:dyDescent="0.25">
      <c r="B56" s="281">
        <v>46</v>
      </c>
      <c r="C56" s="281">
        <f t="shared" si="1"/>
        <v>10</v>
      </c>
      <c r="D56" s="135">
        <v>1</v>
      </c>
      <c r="E56" s="135">
        <v>1</v>
      </c>
      <c r="F56" s="135">
        <f t="shared" si="2"/>
        <v>4</v>
      </c>
      <c r="I56" s="190">
        <v>46</v>
      </c>
      <c r="J56" s="199" t="s">
        <v>633</v>
      </c>
      <c r="K56" s="199" t="s">
        <v>6</v>
      </c>
      <c r="L56" s="199" t="s">
        <v>632</v>
      </c>
      <c r="M56" s="199" t="s">
        <v>148</v>
      </c>
      <c r="N56" s="135">
        <v>54</v>
      </c>
      <c r="O56" s="199" t="s">
        <v>792</v>
      </c>
      <c r="P56" s="199" t="s">
        <v>793</v>
      </c>
      <c r="Q56" s="199" t="s">
        <v>794</v>
      </c>
      <c r="R56" s="135" t="s">
        <v>777</v>
      </c>
      <c r="S56" s="207">
        <v>0.12721064814814814</v>
      </c>
      <c r="T56" s="199" t="s">
        <v>206</v>
      </c>
      <c r="U56" s="200" t="s">
        <v>795</v>
      </c>
      <c r="V56" s="200" t="s">
        <v>174</v>
      </c>
    </row>
    <row r="57" spans="2:22" x14ac:dyDescent="0.25">
      <c r="B57" s="281">
        <v>47</v>
      </c>
      <c r="C57" s="281">
        <f t="shared" si="1"/>
        <v>10</v>
      </c>
      <c r="F57" s="135">
        <f t="shared" si="2"/>
        <v>4</v>
      </c>
      <c r="I57" s="190">
        <v>47</v>
      </c>
      <c r="J57" s="199" t="s">
        <v>632</v>
      </c>
      <c r="K57" s="199" t="s">
        <v>112</v>
      </c>
      <c r="L57" s="199" t="s">
        <v>633</v>
      </c>
      <c r="M57" s="199" t="s">
        <v>150</v>
      </c>
      <c r="N57" s="135">
        <v>98</v>
      </c>
      <c r="O57" s="199" t="s">
        <v>634</v>
      </c>
      <c r="P57" s="199" t="s">
        <v>634</v>
      </c>
      <c r="Q57" s="199" t="s">
        <v>796</v>
      </c>
      <c r="R57" s="135" t="s">
        <v>797</v>
      </c>
      <c r="S57" s="207">
        <v>0.17784722222222224</v>
      </c>
      <c r="T57" s="199" t="s">
        <v>250</v>
      </c>
      <c r="U57" s="200" t="s">
        <v>798</v>
      </c>
      <c r="V57" s="200" t="s">
        <v>799</v>
      </c>
    </row>
    <row r="58" spans="2:22" x14ac:dyDescent="0.25">
      <c r="B58" s="281">
        <v>48</v>
      </c>
      <c r="C58" s="281">
        <f t="shared" si="1"/>
        <v>10</v>
      </c>
      <c r="F58" s="135">
        <f t="shared" si="2"/>
        <v>4</v>
      </c>
      <c r="I58" s="190">
        <v>48</v>
      </c>
      <c r="J58" s="199" t="s">
        <v>633</v>
      </c>
      <c r="K58" s="199" t="s">
        <v>112</v>
      </c>
      <c r="L58" s="199" t="s">
        <v>632</v>
      </c>
      <c r="M58" s="199" t="s">
        <v>146</v>
      </c>
      <c r="N58" s="135">
        <v>59</v>
      </c>
      <c r="O58" s="199" t="s">
        <v>634</v>
      </c>
      <c r="P58" s="199" t="s">
        <v>634</v>
      </c>
      <c r="Q58" s="199" t="s">
        <v>800</v>
      </c>
      <c r="R58" s="135" t="s">
        <v>797</v>
      </c>
      <c r="S58" s="207">
        <v>0.1351273148148148</v>
      </c>
      <c r="T58" s="199" t="s">
        <v>250</v>
      </c>
      <c r="U58" s="200" t="s">
        <v>802</v>
      </c>
      <c r="V58" s="200" t="s">
        <v>799</v>
      </c>
    </row>
    <row r="59" spans="2:22" x14ac:dyDescent="0.25">
      <c r="B59" s="281">
        <v>49</v>
      </c>
      <c r="C59" s="281">
        <f t="shared" si="1"/>
        <v>10</v>
      </c>
      <c r="F59" s="135">
        <f t="shared" si="2"/>
        <v>4</v>
      </c>
      <c r="I59" s="190">
        <v>49</v>
      </c>
      <c r="J59" s="199" t="s">
        <v>632</v>
      </c>
      <c r="K59" s="199" t="s">
        <v>112</v>
      </c>
      <c r="L59" s="199" t="s">
        <v>633</v>
      </c>
      <c r="M59" s="199" t="s">
        <v>150</v>
      </c>
      <c r="N59" s="135">
        <v>70</v>
      </c>
      <c r="O59" s="199" t="s">
        <v>634</v>
      </c>
      <c r="P59" s="199" t="s">
        <v>634</v>
      </c>
      <c r="Q59" s="199" t="s">
        <v>803</v>
      </c>
      <c r="R59" s="135" t="s">
        <v>797</v>
      </c>
      <c r="S59" s="207">
        <v>0.16341435185185185</v>
      </c>
      <c r="T59" s="199" t="s">
        <v>804</v>
      </c>
      <c r="U59" s="200" t="s">
        <v>805</v>
      </c>
      <c r="V59" s="200" t="s">
        <v>806</v>
      </c>
    </row>
    <row r="60" spans="2:22" x14ac:dyDescent="0.25">
      <c r="B60" s="281">
        <v>50</v>
      </c>
      <c r="C60" s="281">
        <f t="shared" si="1"/>
        <v>10</v>
      </c>
      <c r="F60" s="135">
        <f t="shared" si="2"/>
        <v>4</v>
      </c>
      <c r="I60" s="190">
        <v>50</v>
      </c>
      <c r="J60" s="199" t="s">
        <v>633</v>
      </c>
      <c r="K60" s="199" t="s">
        <v>112</v>
      </c>
      <c r="L60" s="199" t="s">
        <v>632</v>
      </c>
      <c r="M60" s="199" t="s">
        <v>150</v>
      </c>
      <c r="N60" s="135">
        <v>118</v>
      </c>
      <c r="O60" s="199" t="s">
        <v>634</v>
      </c>
      <c r="P60" s="199" t="s">
        <v>634</v>
      </c>
      <c r="Q60" s="199" t="s">
        <v>807</v>
      </c>
      <c r="R60" s="135" t="s">
        <v>797</v>
      </c>
      <c r="S60" s="207">
        <v>0.18748842592592593</v>
      </c>
      <c r="T60" s="199" t="s">
        <v>804</v>
      </c>
      <c r="U60" s="200" t="s">
        <v>808</v>
      </c>
      <c r="V60" s="200" t="s">
        <v>806</v>
      </c>
    </row>
    <row r="61" spans="2:22" x14ac:dyDescent="0.25">
      <c r="B61" s="281">
        <v>51</v>
      </c>
      <c r="C61" s="281">
        <f t="shared" si="1"/>
        <v>10</v>
      </c>
      <c r="F61" s="135">
        <f t="shared" si="2"/>
        <v>4</v>
      </c>
      <c r="I61" s="190">
        <v>51</v>
      </c>
      <c r="J61" s="199" t="s">
        <v>632</v>
      </c>
      <c r="K61" s="199" t="s">
        <v>112</v>
      </c>
      <c r="L61" s="199" t="s">
        <v>633</v>
      </c>
      <c r="M61" s="199" t="s">
        <v>149</v>
      </c>
      <c r="N61" s="135">
        <v>125</v>
      </c>
      <c r="O61" s="199" t="s">
        <v>809</v>
      </c>
      <c r="P61" s="199" t="s">
        <v>634</v>
      </c>
      <c r="Q61" s="199" t="s">
        <v>810</v>
      </c>
      <c r="R61" s="135" t="s">
        <v>797</v>
      </c>
      <c r="S61" s="207">
        <v>0.19196759259259258</v>
      </c>
      <c r="T61" s="199" t="s">
        <v>811</v>
      </c>
      <c r="U61" s="200" t="s">
        <v>812</v>
      </c>
      <c r="V61" s="200" t="s">
        <v>813</v>
      </c>
    </row>
    <row r="62" spans="2:22" x14ac:dyDescent="0.25">
      <c r="B62" s="281">
        <v>52</v>
      </c>
      <c r="C62" s="281">
        <f t="shared" si="1"/>
        <v>10</v>
      </c>
      <c r="F62" s="135">
        <f t="shared" si="2"/>
        <v>4</v>
      </c>
      <c r="I62" s="190">
        <v>52</v>
      </c>
      <c r="J62" s="199" t="s">
        <v>633</v>
      </c>
      <c r="K62" s="199" t="s">
        <v>112</v>
      </c>
      <c r="L62" s="199" t="s">
        <v>632</v>
      </c>
      <c r="M62" s="199" t="s">
        <v>146</v>
      </c>
      <c r="N62" s="135">
        <v>109</v>
      </c>
      <c r="O62" s="199" t="s">
        <v>634</v>
      </c>
      <c r="P62" s="199" t="s">
        <v>814</v>
      </c>
      <c r="Q62" s="199" t="s">
        <v>815</v>
      </c>
      <c r="R62" s="135" t="s">
        <v>816</v>
      </c>
      <c r="S62" s="207">
        <v>0.18699074074074074</v>
      </c>
      <c r="T62" s="199" t="s">
        <v>811</v>
      </c>
      <c r="U62" s="200" t="s">
        <v>817</v>
      </c>
      <c r="V62" s="200" t="s">
        <v>813</v>
      </c>
    </row>
    <row r="63" spans="2:22" x14ac:dyDescent="0.25">
      <c r="B63" s="281">
        <v>53</v>
      </c>
      <c r="C63" s="281">
        <f t="shared" si="1"/>
        <v>10</v>
      </c>
      <c r="F63" s="135">
        <f t="shared" si="2"/>
        <v>4</v>
      </c>
      <c r="I63" s="190">
        <v>53</v>
      </c>
      <c r="J63" s="199" t="s">
        <v>632</v>
      </c>
      <c r="K63" s="199" t="s">
        <v>112</v>
      </c>
      <c r="L63" s="199" t="s">
        <v>633</v>
      </c>
      <c r="M63" s="199" t="s">
        <v>150</v>
      </c>
      <c r="N63" s="135">
        <v>106</v>
      </c>
      <c r="O63" s="199" t="s">
        <v>634</v>
      </c>
      <c r="P63" s="199" t="s">
        <v>634</v>
      </c>
      <c r="Q63" s="199" t="s">
        <v>818</v>
      </c>
      <c r="R63" s="135" t="s">
        <v>816</v>
      </c>
      <c r="S63" s="207">
        <v>0.18482638888888889</v>
      </c>
      <c r="T63" s="199" t="s">
        <v>558</v>
      </c>
      <c r="U63" s="200" t="s">
        <v>819</v>
      </c>
      <c r="V63" s="200" t="s">
        <v>203</v>
      </c>
    </row>
    <row r="64" spans="2:22" x14ac:dyDescent="0.25">
      <c r="B64" s="281">
        <v>54</v>
      </c>
      <c r="C64" s="281">
        <f t="shared" si="1"/>
        <v>10</v>
      </c>
      <c r="F64" s="135">
        <f t="shared" si="2"/>
        <v>4</v>
      </c>
      <c r="I64" s="190">
        <v>54</v>
      </c>
      <c r="J64" s="199" t="s">
        <v>633</v>
      </c>
      <c r="K64" s="199" t="s">
        <v>112</v>
      </c>
      <c r="L64" s="199" t="s">
        <v>632</v>
      </c>
      <c r="M64" s="199" t="s">
        <v>150</v>
      </c>
      <c r="N64" s="135">
        <v>242</v>
      </c>
      <c r="O64" s="199" t="s">
        <v>634</v>
      </c>
      <c r="P64" s="199" t="s">
        <v>634</v>
      </c>
      <c r="Q64" s="199" t="s">
        <v>820</v>
      </c>
      <c r="R64" s="135" t="s">
        <v>816</v>
      </c>
      <c r="S64" s="207">
        <v>0.22025462962962963</v>
      </c>
      <c r="T64" s="199" t="s">
        <v>558</v>
      </c>
      <c r="U64" s="200" t="s">
        <v>821</v>
      </c>
      <c r="V64" s="200" t="s">
        <v>203</v>
      </c>
    </row>
    <row r="65" spans="2:22" x14ac:dyDescent="0.25">
      <c r="B65" s="281">
        <v>55</v>
      </c>
      <c r="C65" s="281">
        <f t="shared" si="1"/>
        <v>10</v>
      </c>
      <c r="F65" s="135">
        <f t="shared" si="2"/>
        <v>4</v>
      </c>
      <c r="I65" s="190">
        <v>55</v>
      </c>
      <c r="J65" s="199" t="s">
        <v>632</v>
      </c>
      <c r="K65" s="199" t="s">
        <v>112</v>
      </c>
      <c r="L65" s="199" t="s">
        <v>633</v>
      </c>
      <c r="M65" s="199" t="s">
        <v>150</v>
      </c>
      <c r="N65" s="135">
        <v>81</v>
      </c>
      <c r="O65" s="199" t="s">
        <v>634</v>
      </c>
      <c r="P65" s="199" t="s">
        <v>634</v>
      </c>
      <c r="Q65" s="199" t="s">
        <v>822</v>
      </c>
      <c r="R65" s="135" t="s">
        <v>816</v>
      </c>
      <c r="S65" s="207">
        <v>0.17057870370370368</v>
      </c>
      <c r="T65" s="199" t="s">
        <v>243</v>
      </c>
      <c r="U65" s="200" t="s">
        <v>823</v>
      </c>
      <c r="V65" s="200" t="s">
        <v>257</v>
      </c>
    </row>
    <row r="66" spans="2:22" x14ac:dyDescent="0.25">
      <c r="B66" s="281">
        <v>56</v>
      </c>
      <c r="C66" s="281">
        <f t="shared" si="1"/>
        <v>11</v>
      </c>
      <c r="D66" s="135">
        <v>1</v>
      </c>
      <c r="E66" s="135">
        <v>1</v>
      </c>
      <c r="F66" s="135">
        <f t="shared" si="2"/>
        <v>5</v>
      </c>
      <c r="I66" s="190">
        <v>56</v>
      </c>
      <c r="J66" s="199" t="s">
        <v>633</v>
      </c>
      <c r="K66" s="199" t="s">
        <v>6</v>
      </c>
      <c r="L66" s="199" t="s">
        <v>632</v>
      </c>
      <c r="M66" s="199" t="s">
        <v>148</v>
      </c>
      <c r="N66" s="135">
        <v>55</v>
      </c>
      <c r="O66" s="199" t="s">
        <v>824</v>
      </c>
      <c r="P66" s="199" t="s">
        <v>825</v>
      </c>
      <c r="Q66" s="199" t="s">
        <v>826</v>
      </c>
      <c r="R66" s="135" t="s">
        <v>816</v>
      </c>
      <c r="S66" s="207">
        <v>0.14129629629629628</v>
      </c>
      <c r="T66" s="199" t="s">
        <v>243</v>
      </c>
      <c r="U66" s="200" t="s">
        <v>827</v>
      </c>
      <c r="V66" s="200" t="s">
        <v>257</v>
      </c>
    </row>
    <row r="67" spans="2:22" x14ac:dyDescent="0.25">
      <c r="B67" s="281">
        <v>57</v>
      </c>
      <c r="C67" s="281">
        <f t="shared" si="1"/>
        <v>11</v>
      </c>
      <c r="F67" s="135">
        <f t="shared" si="2"/>
        <v>5</v>
      </c>
      <c r="I67" s="190">
        <v>57</v>
      </c>
      <c r="J67" s="199" t="s">
        <v>632</v>
      </c>
      <c r="K67" s="199" t="s">
        <v>112</v>
      </c>
      <c r="L67" s="199" t="s">
        <v>633</v>
      </c>
      <c r="M67" s="199" t="s">
        <v>150</v>
      </c>
      <c r="N67" s="135">
        <v>175</v>
      </c>
      <c r="O67" s="199" t="s">
        <v>634</v>
      </c>
      <c r="P67" s="199" t="s">
        <v>634</v>
      </c>
      <c r="Q67" s="199" t="s">
        <v>828</v>
      </c>
      <c r="R67" s="135" t="s">
        <v>816</v>
      </c>
      <c r="S67" s="207">
        <v>0.20508101851851854</v>
      </c>
      <c r="T67" s="199" t="s">
        <v>547</v>
      </c>
      <c r="U67" s="200" t="s">
        <v>829</v>
      </c>
      <c r="V67" s="200" t="s">
        <v>578</v>
      </c>
    </row>
    <row r="68" spans="2:22" x14ac:dyDescent="0.25">
      <c r="B68" s="281">
        <v>58</v>
      </c>
      <c r="C68" s="281">
        <f t="shared" si="1"/>
        <v>11</v>
      </c>
      <c r="F68" s="135">
        <f t="shared" si="2"/>
        <v>5</v>
      </c>
      <c r="I68" s="190">
        <v>58</v>
      </c>
      <c r="J68" s="199" t="s">
        <v>633</v>
      </c>
      <c r="K68" s="199" t="s">
        <v>112</v>
      </c>
      <c r="L68" s="199" t="s">
        <v>632</v>
      </c>
      <c r="M68" s="199" t="s">
        <v>149</v>
      </c>
      <c r="N68" s="135">
        <v>46</v>
      </c>
      <c r="O68" s="199" t="s">
        <v>634</v>
      </c>
      <c r="P68" s="199" t="s">
        <v>723</v>
      </c>
      <c r="Q68" s="199" t="s">
        <v>830</v>
      </c>
      <c r="R68" s="135" t="s">
        <v>831</v>
      </c>
      <c r="S68" s="207">
        <v>0.11238425925925927</v>
      </c>
      <c r="T68" s="199" t="s">
        <v>547</v>
      </c>
      <c r="U68" s="200" t="s">
        <v>832</v>
      </c>
      <c r="V68" s="200" t="s">
        <v>578</v>
      </c>
    </row>
    <row r="69" spans="2:22" x14ac:dyDescent="0.25">
      <c r="B69" s="281">
        <v>59</v>
      </c>
      <c r="C69" s="281">
        <f t="shared" si="1"/>
        <v>11</v>
      </c>
      <c r="F69" s="135">
        <f t="shared" si="2"/>
        <v>5</v>
      </c>
      <c r="I69" s="190">
        <v>59</v>
      </c>
      <c r="J69" s="199" t="s">
        <v>632</v>
      </c>
      <c r="K69" s="199" t="s">
        <v>112</v>
      </c>
      <c r="L69" s="199" t="s">
        <v>633</v>
      </c>
      <c r="M69" s="199" t="s">
        <v>146</v>
      </c>
      <c r="N69" s="135">
        <v>103</v>
      </c>
      <c r="O69" s="199" t="s">
        <v>634</v>
      </c>
      <c r="P69" s="199" t="s">
        <v>634</v>
      </c>
      <c r="Q69" s="199" t="s">
        <v>833</v>
      </c>
      <c r="R69" s="135" t="s">
        <v>831</v>
      </c>
      <c r="S69" s="207">
        <v>0.18656249999999999</v>
      </c>
      <c r="T69" s="199" t="s">
        <v>834</v>
      </c>
      <c r="U69" s="200" t="s">
        <v>835</v>
      </c>
      <c r="V69" s="200" t="s">
        <v>836</v>
      </c>
    </row>
    <row r="70" spans="2:22" x14ac:dyDescent="0.25">
      <c r="B70" s="281">
        <v>60</v>
      </c>
      <c r="C70" s="281">
        <f t="shared" si="1"/>
        <v>12</v>
      </c>
      <c r="D70" s="135">
        <v>1</v>
      </c>
      <c r="E70" s="135">
        <v>1</v>
      </c>
      <c r="F70" s="135">
        <f t="shared" si="2"/>
        <v>6</v>
      </c>
      <c r="I70" s="190">
        <v>60</v>
      </c>
      <c r="J70" s="199" t="s">
        <v>633</v>
      </c>
      <c r="K70" s="199" t="s">
        <v>6</v>
      </c>
      <c r="L70" s="199" t="s">
        <v>632</v>
      </c>
      <c r="M70" s="199" t="s">
        <v>148</v>
      </c>
      <c r="N70" s="135">
        <v>62</v>
      </c>
      <c r="O70" s="199" t="s">
        <v>837</v>
      </c>
      <c r="P70" s="199" t="s">
        <v>838</v>
      </c>
      <c r="Q70" s="199" t="s">
        <v>839</v>
      </c>
      <c r="R70" s="135" t="s">
        <v>831</v>
      </c>
      <c r="S70" s="207">
        <v>0.14149305555555555</v>
      </c>
      <c r="T70" s="199" t="s">
        <v>834</v>
      </c>
      <c r="U70" s="200" t="s">
        <v>840</v>
      </c>
      <c r="V70" s="200" t="s">
        <v>836</v>
      </c>
    </row>
    <row r="71" spans="2:22" x14ac:dyDescent="0.25">
      <c r="B71" s="281">
        <v>61</v>
      </c>
      <c r="C71" s="281">
        <f t="shared" si="1"/>
        <v>13</v>
      </c>
      <c r="D71" s="135">
        <v>1</v>
      </c>
      <c r="E71" s="135">
        <v>1</v>
      </c>
      <c r="F71" s="135">
        <f t="shared" si="2"/>
        <v>7</v>
      </c>
      <c r="I71" s="190">
        <v>61</v>
      </c>
      <c r="J71" s="199" t="s">
        <v>632</v>
      </c>
      <c r="K71" s="199" t="s">
        <v>7</v>
      </c>
      <c r="L71" s="199" t="s">
        <v>633</v>
      </c>
      <c r="M71" s="199" t="s">
        <v>148</v>
      </c>
      <c r="N71" s="135">
        <v>56</v>
      </c>
      <c r="O71" s="199" t="s">
        <v>841</v>
      </c>
      <c r="P71" s="199" t="s">
        <v>842</v>
      </c>
      <c r="Q71" s="199" t="s">
        <v>843</v>
      </c>
      <c r="R71" s="135" t="s">
        <v>831</v>
      </c>
      <c r="S71" s="207">
        <v>0.13479166666666667</v>
      </c>
      <c r="T71" s="199" t="s">
        <v>12</v>
      </c>
      <c r="U71" s="200" t="s">
        <v>844</v>
      </c>
      <c r="V71" s="200" t="s">
        <v>205</v>
      </c>
    </row>
    <row r="72" spans="2:22" x14ac:dyDescent="0.25">
      <c r="B72" s="281">
        <v>62</v>
      </c>
      <c r="C72" s="281">
        <f t="shared" si="1"/>
        <v>13</v>
      </c>
      <c r="F72" s="135">
        <f t="shared" si="2"/>
        <v>7</v>
      </c>
      <c r="I72" s="190">
        <v>62</v>
      </c>
      <c r="J72" s="199" t="s">
        <v>633</v>
      </c>
      <c r="K72" s="199" t="s">
        <v>112</v>
      </c>
      <c r="L72" s="199" t="s">
        <v>632</v>
      </c>
      <c r="M72" s="199" t="s">
        <v>150</v>
      </c>
      <c r="N72" s="135">
        <v>125</v>
      </c>
      <c r="O72" s="199" t="s">
        <v>634</v>
      </c>
      <c r="P72" s="199" t="s">
        <v>634</v>
      </c>
      <c r="Q72" s="199" t="s">
        <v>845</v>
      </c>
      <c r="R72" s="135" t="s">
        <v>831</v>
      </c>
      <c r="S72" s="207">
        <v>0.1930787037037037</v>
      </c>
      <c r="T72" s="199" t="s">
        <v>12</v>
      </c>
      <c r="U72" s="200" t="s">
        <v>846</v>
      </c>
      <c r="V72" s="200" t="s">
        <v>205</v>
      </c>
    </row>
    <row r="73" spans="2:22" x14ac:dyDescent="0.25">
      <c r="B73" s="281">
        <v>63</v>
      </c>
      <c r="C73" s="281">
        <f t="shared" si="1"/>
        <v>13</v>
      </c>
      <c r="F73" s="135">
        <f t="shared" si="2"/>
        <v>7</v>
      </c>
      <c r="I73" s="190">
        <v>63</v>
      </c>
      <c r="J73" s="199" t="s">
        <v>632</v>
      </c>
      <c r="K73" s="199" t="s">
        <v>112</v>
      </c>
      <c r="L73" s="199" t="s">
        <v>633</v>
      </c>
      <c r="M73" s="199" t="s">
        <v>149</v>
      </c>
      <c r="N73" s="135">
        <v>117</v>
      </c>
      <c r="O73" s="199" t="s">
        <v>709</v>
      </c>
      <c r="P73" s="199" t="s">
        <v>634</v>
      </c>
      <c r="Q73" s="199" t="s">
        <v>847</v>
      </c>
      <c r="R73" s="135" t="s">
        <v>831</v>
      </c>
      <c r="S73" s="207">
        <v>0.18920138888888891</v>
      </c>
      <c r="T73" s="199" t="s">
        <v>334</v>
      </c>
      <c r="U73" s="200" t="s">
        <v>848</v>
      </c>
      <c r="V73" s="200" t="s">
        <v>639</v>
      </c>
    </row>
    <row r="74" spans="2:22" x14ac:dyDescent="0.25">
      <c r="B74" s="281">
        <v>64</v>
      </c>
      <c r="C74" s="281">
        <f t="shared" si="1"/>
        <v>14</v>
      </c>
      <c r="D74" s="135">
        <v>1</v>
      </c>
      <c r="E74" s="135">
        <v>1</v>
      </c>
      <c r="F74" s="135">
        <f t="shared" si="2"/>
        <v>8</v>
      </c>
      <c r="I74" s="190">
        <v>64</v>
      </c>
      <c r="J74" s="199" t="s">
        <v>633</v>
      </c>
      <c r="K74" s="199" t="s">
        <v>6</v>
      </c>
      <c r="L74" s="199" t="s">
        <v>632</v>
      </c>
      <c r="M74" s="199" t="s">
        <v>148</v>
      </c>
      <c r="N74" s="135">
        <v>45</v>
      </c>
      <c r="O74" s="199" t="s">
        <v>849</v>
      </c>
      <c r="P74" s="199" t="s">
        <v>850</v>
      </c>
      <c r="Q74" s="199" t="s">
        <v>851</v>
      </c>
      <c r="R74" s="135" t="s">
        <v>852</v>
      </c>
      <c r="S74" s="207">
        <v>0.10347222222222223</v>
      </c>
      <c r="T74" s="199" t="s">
        <v>334</v>
      </c>
      <c r="U74" s="200" t="s">
        <v>853</v>
      </c>
      <c r="V74" s="200" t="s">
        <v>639</v>
      </c>
    </row>
    <row r="75" spans="2:22" x14ac:dyDescent="0.25">
      <c r="B75" s="281">
        <v>65</v>
      </c>
      <c r="C75" s="281">
        <f t="shared" si="1"/>
        <v>14</v>
      </c>
      <c r="F75" s="135">
        <f t="shared" si="2"/>
        <v>8</v>
      </c>
      <c r="I75" s="190">
        <v>65</v>
      </c>
      <c r="J75" s="199" t="s">
        <v>632</v>
      </c>
      <c r="K75" s="199" t="s">
        <v>112</v>
      </c>
      <c r="L75" s="199" t="s">
        <v>633</v>
      </c>
      <c r="M75" s="199" t="s">
        <v>150</v>
      </c>
      <c r="N75" s="135">
        <v>125</v>
      </c>
      <c r="O75" s="199" t="s">
        <v>634</v>
      </c>
      <c r="P75" s="199" t="s">
        <v>634</v>
      </c>
      <c r="Q75" s="199" t="s">
        <v>854</v>
      </c>
      <c r="R75" s="135" t="s">
        <v>852</v>
      </c>
      <c r="S75" s="207">
        <v>0.19005787037037036</v>
      </c>
      <c r="T75" s="199" t="s">
        <v>194</v>
      </c>
      <c r="U75" s="200" t="s">
        <v>855</v>
      </c>
      <c r="V75" s="200" t="s">
        <v>856</v>
      </c>
    </row>
    <row r="76" spans="2:22" x14ac:dyDescent="0.25">
      <c r="B76" s="281">
        <v>66</v>
      </c>
      <c r="C76" s="281">
        <f t="shared" ref="C76:C110" si="3">C75+D76</f>
        <v>14</v>
      </c>
      <c r="F76" s="135">
        <f t="shared" ref="F76:F110" si="4">F75+E76</f>
        <v>8</v>
      </c>
      <c r="I76" s="190">
        <v>66</v>
      </c>
      <c r="J76" s="199" t="s">
        <v>633</v>
      </c>
      <c r="K76" s="199" t="s">
        <v>112</v>
      </c>
      <c r="L76" s="199" t="s">
        <v>632</v>
      </c>
      <c r="M76" s="199" t="s">
        <v>154</v>
      </c>
      <c r="N76" s="135">
        <v>126</v>
      </c>
      <c r="O76" s="199" t="s">
        <v>634</v>
      </c>
      <c r="P76" s="199" t="s">
        <v>634</v>
      </c>
      <c r="Q76" s="199" t="s">
        <v>857</v>
      </c>
      <c r="R76" s="135" t="s">
        <v>852</v>
      </c>
      <c r="S76" s="207">
        <v>0.19209490740740742</v>
      </c>
      <c r="T76" s="199" t="s">
        <v>194</v>
      </c>
      <c r="U76" s="200" t="s">
        <v>858</v>
      </c>
      <c r="V76" s="200" t="s">
        <v>856</v>
      </c>
    </row>
    <row r="77" spans="2:22" x14ac:dyDescent="0.25">
      <c r="B77" s="281">
        <v>67</v>
      </c>
      <c r="C77" s="281">
        <f t="shared" si="3"/>
        <v>14</v>
      </c>
      <c r="F77" s="135">
        <f t="shared" si="4"/>
        <v>8</v>
      </c>
      <c r="I77" s="190">
        <v>67</v>
      </c>
      <c r="J77" s="199" t="s">
        <v>632</v>
      </c>
      <c r="K77" s="199" t="s">
        <v>112</v>
      </c>
      <c r="L77" s="199" t="s">
        <v>633</v>
      </c>
      <c r="M77" s="199" t="s">
        <v>149</v>
      </c>
      <c r="N77" s="135">
        <v>37</v>
      </c>
      <c r="O77" s="199" t="s">
        <v>859</v>
      </c>
      <c r="P77" s="199" t="s">
        <v>634</v>
      </c>
      <c r="Q77" s="199" t="s">
        <v>860</v>
      </c>
      <c r="R77" s="135" t="s">
        <v>852</v>
      </c>
      <c r="S77" s="207">
        <v>8.5266203703703705E-2</v>
      </c>
      <c r="T77" s="199" t="s">
        <v>862</v>
      </c>
      <c r="U77" s="200" t="s">
        <v>863</v>
      </c>
      <c r="V77" s="200" t="s">
        <v>864</v>
      </c>
    </row>
    <row r="78" spans="2:22" x14ac:dyDescent="0.25">
      <c r="B78" s="281">
        <v>68</v>
      </c>
      <c r="C78" s="281">
        <f t="shared" si="3"/>
        <v>14</v>
      </c>
      <c r="F78" s="135">
        <f t="shared" si="4"/>
        <v>8</v>
      </c>
      <c r="I78" s="190">
        <v>68</v>
      </c>
      <c r="J78" s="199" t="s">
        <v>633</v>
      </c>
      <c r="K78" s="199" t="s">
        <v>112</v>
      </c>
      <c r="L78" s="199" t="s">
        <v>632</v>
      </c>
      <c r="M78" s="199" t="s">
        <v>150</v>
      </c>
      <c r="N78" s="135">
        <v>124</v>
      </c>
      <c r="O78" s="199" t="s">
        <v>634</v>
      </c>
      <c r="P78" s="199" t="s">
        <v>634</v>
      </c>
      <c r="Q78" s="199" t="s">
        <v>865</v>
      </c>
      <c r="R78" s="135" t="s">
        <v>852</v>
      </c>
      <c r="S78" s="207">
        <v>0.19214120370370369</v>
      </c>
      <c r="T78" s="199" t="s">
        <v>862</v>
      </c>
      <c r="U78" s="200" t="s">
        <v>866</v>
      </c>
      <c r="V78" s="200" t="s">
        <v>864</v>
      </c>
    </row>
    <row r="79" spans="2:22" x14ac:dyDescent="0.25">
      <c r="B79" s="281">
        <v>69</v>
      </c>
      <c r="C79" s="281">
        <f t="shared" si="3"/>
        <v>14</v>
      </c>
      <c r="F79" s="135">
        <f t="shared" si="4"/>
        <v>8</v>
      </c>
      <c r="I79" s="190">
        <v>69</v>
      </c>
      <c r="J79" s="199" t="s">
        <v>632</v>
      </c>
      <c r="K79" s="199" t="s">
        <v>112</v>
      </c>
      <c r="L79" s="199" t="s">
        <v>633</v>
      </c>
      <c r="M79" s="199" t="s">
        <v>150</v>
      </c>
      <c r="N79" s="135">
        <v>55</v>
      </c>
      <c r="O79" s="199" t="s">
        <v>634</v>
      </c>
      <c r="P79" s="199" t="s">
        <v>634</v>
      </c>
      <c r="Q79" s="199" t="s">
        <v>867</v>
      </c>
      <c r="R79" s="135" t="s">
        <v>852</v>
      </c>
      <c r="S79" s="207">
        <v>0.1257175925925926</v>
      </c>
      <c r="T79" s="199" t="s">
        <v>868</v>
      </c>
      <c r="U79" s="200" t="s">
        <v>869</v>
      </c>
      <c r="V79" s="200" t="s">
        <v>870</v>
      </c>
    </row>
    <row r="80" spans="2:22" x14ac:dyDescent="0.25">
      <c r="B80" s="281">
        <v>70</v>
      </c>
      <c r="C80" s="281">
        <f t="shared" si="3"/>
        <v>14</v>
      </c>
      <c r="F80" s="135">
        <f t="shared" si="4"/>
        <v>8</v>
      </c>
      <c r="I80" s="190">
        <v>70</v>
      </c>
      <c r="J80" s="199" t="s">
        <v>633</v>
      </c>
      <c r="K80" s="199" t="s">
        <v>112</v>
      </c>
      <c r="L80" s="199" t="s">
        <v>632</v>
      </c>
      <c r="M80" s="199" t="s">
        <v>154</v>
      </c>
      <c r="N80" s="135">
        <v>90</v>
      </c>
      <c r="O80" s="199" t="s">
        <v>634</v>
      </c>
      <c r="P80" s="199" t="s">
        <v>634</v>
      </c>
      <c r="Q80" s="199" t="s">
        <v>871</v>
      </c>
      <c r="R80" s="135" t="s">
        <v>872</v>
      </c>
      <c r="S80" s="207">
        <v>0.19864583333333333</v>
      </c>
      <c r="T80" s="199" t="s">
        <v>868</v>
      </c>
      <c r="U80" s="200" t="s">
        <v>873</v>
      </c>
      <c r="V80" s="200" t="s">
        <v>870</v>
      </c>
    </row>
    <row r="81" spans="2:22" x14ac:dyDescent="0.25">
      <c r="B81" s="281">
        <v>71</v>
      </c>
      <c r="C81" s="281">
        <f t="shared" si="3"/>
        <v>14</v>
      </c>
      <c r="F81" s="135">
        <f t="shared" si="4"/>
        <v>8</v>
      </c>
      <c r="I81" s="190">
        <v>71</v>
      </c>
      <c r="J81" s="199" t="s">
        <v>632</v>
      </c>
      <c r="K81" s="199" t="s">
        <v>112</v>
      </c>
      <c r="L81" s="199" t="s">
        <v>633</v>
      </c>
      <c r="M81" s="199" t="s">
        <v>154</v>
      </c>
      <c r="N81" s="135">
        <v>90</v>
      </c>
      <c r="O81" s="199" t="s">
        <v>634</v>
      </c>
      <c r="P81" s="199" t="s">
        <v>634</v>
      </c>
      <c r="Q81" s="199" t="s">
        <v>874</v>
      </c>
      <c r="R81" s="135" t="s">
        <v>872</v>
      </c>
      <c r="S81" s="207">
        <v>0.18149305555555553</v>
      </c>
      <c r="T81" s="199" t="s">
        <v>165</v>
      </c>
      <c r="U81" s="200" t="s">
        <v>875</v>
      </c>
      <c r="V81" s="200" t="s">
        <v>571</v>
      </c>
    </row>
    <row r="82" spans="2:22" x14ac:dyDescent="0.25">
      <c r="B82" s="281">
        <v>72</v>
      </c>
      <c r="C82" s="281">
        <f t="shared" si="3"/>
        <v>14</v>
      </c>
      <c r="F82" s="135">
        <f t="shared" si="4"/>
        <v>8</v>
      </c>
      <c r="I82" s="190">
        <v>72</v>
      </c>
      <c r="J82" s="199" t="s">
        <v>633</v>
      </c>
      <c r="K82" s="199" t="s">
        <v>112</v>
      </c>
      <c r="L82" s="199" t="s">
        <v>632</v>
      </c>
      <c r="M82" s="199" t="s">
        <v>149</v>
      </c>
      <c r="N82" s="135">
        <v>65</v>
      </c>
      <c r="O82" s="199" t="s">
        <v>634</v>
      </c>
      <c r="P82" s="199" t="s">
        <v>876</v>
      </c>
      <c r="Q82" s="199" t="s">
        <v>877</v>
      </c>
      <c r="R82" s="135" t="s">
        <v>872</v>
      </c>
      <c r="S82" s="207">
        <v>0.14881944444444445</v>
      </c>
      <c r="T82" s="199" t="s">
        <v>165</v>
      </c>
      <c r="U82" s="200" t="s">
        <v>878</v>
      </c>
      <c r="V82" s="200" t="s">
        <v>571</v>
      </c>
    </row>
    <row r="83" spans="2:22" x14ac:dyDescent="0.25">
      <c r="B83" s="281">
        <v>73</v>
      </c>
      <c r="C83" s="281">
        <f t="shared" si="3"/>
        <v>14</v>
      </c>
      <c r="F83" s="135">
        <f t="shared" si="4"/>
        <v>8</v>
      </c>
      <c r="I83" s="190">
        <v>73</v>
      </c>
      <c r="J83" s="199" t="s">
        <v>632</v>
      </c>
      <c r="K83" s="199" t="s">
        <v>112</v>
      </c>
      <c r="L83" s="199" t="s">
        <v>633</v>
      </c>
      <c r="M83" s="199" t="s">
        <v>154</v>
      </c>
      <c r="N83" s="135">
        <v>101</v>
      </c>
      <c r="O83" s="199" t="s">
        <v>634</v>
      </c>
      <c r="P83" s="199" t="s">
        <v>634</v>
      </c>
      <c r="Q83" s="199" t="s">
        <v>879</v>
      </c>
      <c r="R83" s="135" t="s">
        <v>872</v>
      </c>
      <c r="S83" s="207">
        <v>0.18337962962962961</v>
      </c>
      <c r="T83" s="199" t="s">
        <v>555</v>
      </c>
      <c r="U83" s="200" t="s">
        <v>880</v>
      </c>
      <c r="V83" s="200" t="s">
        <v>881</v>
      </c>
    </row>
    <row r="84" spans="2:22" x14ac:dyDescent="0.25">
      <c r="B84" s="281">
        <v>74</v>
      </c>
      <c r="C84" s="281">
        <f t="shared" si="3"/>
        <v>14</v>
      </c>
      <c r="F84" s="135">
        <f t="shared" si="4"/>
        <v>8</v>
      </c>
      <c r="I84" s="190">
        <v>74</v>
      </c>
      <c r="J84" s="199" t="s">
        <v>633</v>
      </c>
      <c r="K84" s="199" t="s">
        <v>112</v>
      </c>
      <c r="L84" s="199" t="s">
        <v>632</v>
      </c>
      <c r="M84" s="199" t="s">
        <v>146</v>
      </c>
      <c r="N84" s="135">
        <v>177</v>
      </c>
      <c r="O84" s="199" t="s">
        <v>634</v>
      </c>
      <c r="P84" s="199" t="s">
        <v>634</v>
      </c>
      <c r="Q84" s="199" t="s">
        <v>882</v>
      </c>
      <c r="R84" s="135" t="s">
        <v>872</v>
      </c>
      <c r="S84" s="207">
        <v>0.20427083333333332</v>
      </c>
      <c r="T84" s="199" t="s">
        <v>555</v>
      </c>
      <c r="U84" s="200" t="s">
        <v>883</v>
      </c>
      <c r="V84" s="200" t="s">
        <v>881</v>
      </c>
    </row>
    <row r="85" spans="2:22" x14ac:dyDescent="0.25">
      <c r="B85" s="281">
        <v>75</v>
      </c>
      <c r="C85" s="281">
        <f t="shared" si="3"/>
        <v>15</v>
      </c>
      <c r="D85" s="135">
        <v>1</v>
      </c>
      <c r="E85" s="135">
        <v>-1</v>
      </c>
      <c r="F85" s="135">
        <f t="shared" si="4"/>
        <v>7</v>
      </c>
      <c r="I85" s="190">
        <v>75</v>
      </c>
      <c r="J85" s="199" t="s">
        <v>632</v>
      </c>
      <c r="K85" s="199" t="s">
        <v>6</v>
      </c>
      <c r="L85" s="199" t="s">
        <v>633</v>
      </c>
      <c r="M85" s="199" t="s">
        <v>148</v>
      </c>
      <c r="N85" s="135">
        <v>47</v>
      </c>
      <c r="O85" s="199" t="s">
        <v>884</v>
      </c>
      <c r="P85" s="199" t="s">
        <v>885</v>
      </c>
      <c r="Q85" s="199" t="s">
        <v>886</v>
      </c>
      <c r="R85" s="135" t="s">
        <v>872</v>
      </c>
      <c r="S85" s="207">
        <v>0.15103009259259259</v>
      </c>
      <c r="T85" s="199" t="s">
        <v>17</v>
      </c>
      <c r="U85" s="200" t="s">
        <v>887</v>
      </c>
      <c r="V85" s="200" t="s">
        <v>155</v>
      </c>
    </row>
    <row r="86" spans="2:22" x14ac:dyDescent="0.25">
      <c r="B86" s="281">
        <v>76</v>
      </c>
      <c r="C86" s="281">
        <f t="shared" si="3"/>
        <v>15</v>
      </c>
      <c r="F86" s="135">
        <f t="shared" si="4"/>
        <v>7</v>
      </c>
      <c r="I86" s="190">
        <v>76</v>
      </c>
      <c r="J86" s="199" t="s">
        <v>633</v>
      </c>
      <c r="K86" s="199" t="s">
        <v>112</v>
      </c>
      <c r="L86" s="199" t="s">
        <v>632</v>
      </c>
      <c r="M86" s="199" t="s">
        <v>150</v>
      </c>
      <c r="N86" s="135">
        <v>132</v>
      </c>
      <c r="O86" s="199" t="s">
        <v>634</v>
      </c>
      <c r="P86" s="199" t="s">
        <v>634</v>
      </c>
      <c r="Q86" s="199" t="s">
        <v>888</v>
      </c>
      <c r="R86" s="135" t="s">
        <v>889</v>
      </c>
      <c r="S86" s="207">
        <v>0.19391203703703705</v>
      </c>
      <c r="T86" s="199" t="s">
        <v>17</v>
      </c>
      <c r="U86" s="200" t="s">
        <v>890</v>
      </c>
      <c r="V86" s="200" t="s">
        <v>155</v>
      </c>
    </row>
    <row r="87" spans="2:22" x14ac:dyDescent="0.25">
      <c r="B87" s="281">
        <v>77</v>
      </c>
      <c r="C87" s="281">
        <f t="shared" si="3"/>
        <v>15</v>
      </c>
      <c r="F87" s="135">
        <f t="shared" si="4"/>
        <v>7</v>
      </c>
      <c r="I87" s="190">
        <v>77</v>
      </c>
      <c r="J87" s="199" t="s">
        <v>632</v>
      </c>
      <c r="K87" s="199" t="s">
        <v>112</v>
      </c>
      <c r="L87" s="199" t="s">
        <v>633</v>
      </c>
      <c r="M87" s="199" t="s">
        <v>150</v>
      </c>
      <c r="N87" s="135">
        <v>157</v>
      </c>
      <c r="O87" s="199" t="s">
        <v>634</v>
      </c>
      <c r="P87" s="199" t="s">
        <v>634</v>
      </c>
      <c r="Q87" s="199" t="s">
        <v>891</v>
      </c>
      <c r="R87" s="135" t="s">
        <v>889</v>
      </c>
      <c r="S87" s="207">
        <v>0.20065972222222225</v>
      </c>
      <c r="T87" s="199" t="s">
        <v>333</v>
      </c>
      <c r="U87" s="200" t="s">
        <v>892</v>
      </c>
      <c r="V87" s="200" t="s">
        <v>893</v>
      </c>
    </row>
    <row r="88" spans="2:22" x14ac:dyDescent="0.25">
      <c r="B88" s="281">
        <v>78</v>
      </c>
      <c r="C88" s="281">
        <f t="shared" si="3"/>
        <v>15</v>
      </c>
      <c r="F88" s="135">
        <f t="shared" si="4"/>
        <v>7</v>
      </c>
      <c r="I88" s="190">
        <v>78</v>
      </c>
      <c r="J88" s="199" t="s">
        <v>633</v>
      </c>
      <c r="K88" s="199" t="s">
        <v>112</v>
      </c>
      <c r="L88" s="199" t="s">
        <v>632</v>
      </c>
      <c r="M88" s="199" t="s">
        <v>150</v>
      </c>
      <c r="N88" s="135">
        <v>47</v>
      </c>
      <c r="O88" s="199" t="s">
        <v>634</v>
      </c>
      <c r="P88" s="199" t="s">
        <v>634</v>
      </c>
      <c r="Q88" s="199" t="s">
        <v>894</v>
      </c>
      <c r="R88" s="135" t="s">
        <v>889</v>
      </c>
      <c r="S88" s="207">
        <v>0.1059837962962963</v>
      </c>
      <c r="T88" s="199" t="s">
        <v>333</v>
      </c>
      <c r="U88" s="200" t="s">
        <v>895</v>
      </c>
      <c r="V88" s="200" t="s">
        <v>893</v>
      </c>
    </row>
    <row r="89" spans="2:22" x14ac:dyDescent="0.25">
      <c r="B89" s="281">
        <v>79</v>
      </c>
      <c r="C89" s="281">
        <f t="shared" si="3"/>
        <v>15</v>
      </c>
      <c r="F89" s="135">
        <f t="shared" si="4"/>
        <v>7</v>
      </c>
      <c r="I89" s="190">
        <v>79</v>
      </c>
      <c r="J89" s="199" t="s">
        <v>632</v>
      </c>
      <c r="K89" s="199" t="s">
        <v>112</v>
      </c>
      <c r="L89" s="199" t="s">
        <v>633</v>
      </c>
      <c r="M89" s="199" t="s">
        <v>150</v>
      </c>
      <c r="N89" s="135">
        <v>89</v>
      </c>
      <c r="O89" s="199" t="s">
        <v>634</v>
      </c>
      <c r="P89" s="199" t="s">
        <v>634</v>
      </c>
      <c r="Q89" s="199" t="s">
        <v>896</v>
      </c>
      <c r="R89" s="135" t="s">
        <v>889</v>
      </c>
      <c r="S89" s="207">
        <v>0.1731365740740741</v>
      </c>
      <c r="T89" s="199" t="s">
        <v>897</v>
      </c>
      <c r="U89" s="200" t="s">
        <v>898</v>
      </c>
      <c r="V89" s="200" t="s">
        <v>899</v>
      </c>
    </row>
    <row r="90" spans="2:22" x14ac:dyDescent="0.25">
      <c r="B90" s="281">
        <v>80</v>
      </c>
      <c r="C90" s="281">
        <f t="shared" si="3"/>
        <v>16</v>
      </c>
      <c r="D90" s="135">
        <v>1</v>
      </c>
      <c r="E90" s="135">
        <v>1</v>
      </c>
      <c r="F90" s="135">
        <f t="shared" si="4"/>
        <v>8</v>
      </c>
      <c r="I90" s="190">
        <v>80</v>
      </c>
      <c r="J90" s="199" t="s">
        <v>633</v>
      </c>
      <c r="K90" s="199" t="s">
        <v>6</v>
      </c>
      <c r="L90" s="199" t="s">
        <v>632</v>
      </c>
      <c r="M90" s="199" t="s">
        <v>148</v>
      </c>
      <c r="N90" s="135">
        <v>193</v>
      </c>
      <c r="O90" s="199" t="s">
        <v>900</v>
      </c>
      <c r="P90" s="199" t="s">
        <v>901</v>
      </c>
      <c r="Q90" s="199" t="s">
        <v>902</v>
      </c>
      <c r="R90" s="135" t="s">
        <v>889</v>
      </c>
      <c r="S90" s="207">
        <v>0.20791666666666667</v>
      </c>
      <c r="T90" s="199" t="s">
        <v>897</v>
      </c>
      <c r="U90" s="200" t="s">
        <v>903</v>
      </c>
      <c r="V90" s="200" t="s">
        <v>899</v>
      </c>
    </row>
    <row r="91" spans="2:22" x14ac:dyDescent="0.25">
      <c r="B91" s="281">
        <v>81</v>
      </c>
      <c r="C91" s="281">
        <f t="shared" si="3"/>
        <v>16</v>
      </c>
      <c r="F91" s="135">
        <f t="shared" si="4"/>
        <v>8</v>
      </c>
      <c r="I91" s="190">
        <v>81</v>
      </c>
      <c r="J91" s="199" t="s">
        <v>632</v>
      </c>
      <c r="K91" s="199" t="s">
        <v>112</v>
      </c>
      <c r="L91" s="199" t="s">
        <v>633</v>
      </c>
      <c r="M91" s="199" t="s">
        <v>150</v>
      </c>
      <c r="N91" s="135">
        <v>68</v>
      </c>
      <c r="O91" s="199" t="s">
        <v>634</v>
      </c>
      <c r="P91" s="199" t="s">
        <v>634</v>
      </c>
      <c r="Q91" s="199" t="s">
        <v>904</v>
      </c>
      <c r="R91" s="135" t="s">
        <v>905</v>
      </c>
      <c r="S91" s="207">
        <v>0.17450231481481482</v>
      </c>
      <c r="T91" s="199" t="s">
        <v>15</v>
      </c>
      <c r="U91" s="200" t="s">
        <v>906</v>
      </c>
      <c r="V91" s="200" t="s">
        <v>907</v>
      </c>
    </row>
    <row r="92" spans="2:22" x14ac:dyDescent="0.25">
      <c r="B92" s="281">
        <v>82</v>
      </c>
      <c r="C92" s="281">
        <f t="shared" si="3"/>
        <v>16</v>
      </c>
      <c r="F92" s="135">
        <f t="shared" si="4"/>
        <v>8</v>
      </c>
      <c r="I92" s="190">
        <v>82</v>
      </c>
      <c r="J92" s="199" t="s">
        <v>633</v>
      </c>
      <c r="K92" s="199" t="s">
        <v>112</v>
      </c>
      <c r="L92" s="199" t="s">
        <v>632</v>
      </c>
      <c r="M92" s="199" t="s">
        <v>149</v>
      </c>
      <c r="N92" s="135">
        <v>83</v>
      </c>
      <c r="O92" s="199" t="s">
        <v>634</v>
      </c>
      <c r="P92" s="199" t="s">
        <v>908</v>
      </c>
      <c r="Q92" s="199" t="s">
        <v>909</v>
      </c>
      <c r="R92" s="135" t="s">
        <v>905</v>
      </c>
      <c r="S92" s="207">
        <v>0.1632986111111111</v>
      </c>
      <c r="T92" s="199" t="s">
        <v>15</v>
      </c>
      <c r="U92" s="200" t="s">
        <v>910</v>
      </c>
      <c r="V92" s="200" t="s">
        <v>907</v>
      </c>
    </row>
    <row r="93" spans="2:22" x14ac:dyDescent="0.25">
      <c r="B93" s="281">
        <v>83</v>
      </c>
      <c r="C93" s="281">
        <f t="shared" si="3"/>
        <v>16</v>
      </c>
      <c r="F93" s="135">
        <f t="shared" si="4"/>
        <v>8</v>
      </c>
      <c r="I93" s="190">
        <v>83</v>
      </c>
      <c r="J93" s="199" t="s">
        <v>632</v>
      </c>
      <c r="K93" s="199" t="s">
        <v>112</v>
      </c>
      <c r="L93" s="199" t="s">
        <v>633</v>
      </c>
      <c r="M93" s="199" t="s">
        <v>146</v>
      </c>
      <c r="N93" s="135">
        <v>61</v>
      </c>
      <c r="O93" s="199" t="s">
        <v>634</v>
      </c>
      <c r="P93" s="199" t="s">
        <v>634</v>
      </c>
      <c r="Q93" s="199" t="s">
        <v>911</v>
      </c>
      <c r="R93" s="135" t="s">
        <v>905</v>
      </c>
      <c r="S93" s="207">
        <v>0.16392361111111112</v>
      </c>
      <c r="T93" s="199" t="s">
        <v>912</v>
      </c>
      <c r="U93" s="200" t="s">
        <v>913</v>
      </c>
      <c r="V93" s="200" t="s">
        <v>914</v>
      </c>
    </row>
    <row r="94" spans="2:22" x14ac:dyDescent="0.25">
      <c r="B94" s="281">
        <v>84</v>
      </c>
      <c r="C94" s="281">
        <f t="shared" si="3"/>
        <v>16</v>
      </c>
      <c r="F94" s="135">
        <f t="shared" si="4"/>
        <v>8</v>
      </c>
      <c r="I94" s="190">
        <v>84</v>
      </c>
      <c r="J94" s="199" t="s">
        <v>633</v>
      </c>
      <c r="K94" s="199" t="s">
        <v>112</v>
      </c>
      <c r="L94" s="199" t="s">
        <v>632</v>
      </c>
      <c r="M94" s="199" t="s">
        <v>146</v>
      </c>
      <c r="N94" s="135">
        <v>54</v>
      </c>
      <c r="O94" s="199" t="s">
        <v>634</v>
      </c>
      <c r="P94" s="199" t="s">
        <v>634</v>
      </c>
      <c r="Q94" s="199" t="s">
        <v>915</v>
      </c>
      <c r="R94" s="135" t="s">
        <v>905</v>
      </c>
      <c r="S94" s="207">
        <v>0.11146990740740741</v>
      </c>
      <c r="T94" s="199" t="s">
        <v>912</v>
      </c>
      <c r="U94" s="200" t="s">
        <v>916</v>
      </c>
      <c r="V94" s="200" t="s">
        <v>914</v>
      </c>
    </row>
    <row r="95" spans="2:22" x14ac:dyDescent="0.25">
      <c r="B95" s="281">
        <v>85</v>
      </c>
      <c r="C95" s="281">
        <f t="shared" si="3"/>
        <v>16</v>
      </c>
      <c r="F95" s="135">
        <f t="shared" si="4"/>
        <v>8</v>
      </c>
      <c r="I95" s="190">
        <v>85</v>
      </c>
      <c r="J95" s="199" t="s">
        <v>632</v>
      </c>
      <c r="K95" s="199" t="s">
        <v>112</v>
      </c>
      <c r="L95" s="199" t="s">
        <v>633</v>
      </c>
      <c r="M95" s="199" t="s">
        <v>154</v>
      </c>
      <c r="N95" s="135">
        <v>193</v>
      </c>
      <c r="O95" s="199" t="s">
        <v>634</v>
      </c>
      <c r="P95" s="199" t="s">
        <v>634</v>
      </c>
      <c r="Q95" s="199" t="s">
        <v>917</v>
      </c>
      <c r="R95" s="135" t="s">
        <v>905</v>
      </c>
      <c r="S95" s="207">
        <v>0.20872685185185183</v>
      </c>
      <c r="T95" s="199" t="s">
        <v>918</v>
      </c>
      <c r="U95" s="200" t="s">
        <v>919</v>
      </c>
      <c r="V95" s="200" t="s">
        <v>920</v>
      </c>
    </row>
    <row r="96" spans="2:22" x14ac:dyDescent="0.25">
      <c r="B96" s="281">
        <v>86</v>
      </c>
      <c r="C96" s="281">
        <f t="shared" si="3"/>
        <v>16</v>
      </c>
      <c r="F96" s="135">
        <f t="shared" si="4"/>
        <v>8</v>
      </c>
      <c r="I96" s="190">
        <v>86</v>
      </c>
      <c r="J96" s="199" t="s">
        <v>633</v>
      </c>
      <c r="K96" s="199" t="s">
        <v>112</v>
      </c>
      <c r="L96" s="199" t="s">
        <v>632</v>
      </c>
      <c r="M96" s="199" t="s">
        <v>146</v>
      </c>
      <c r="N96" s="135">
        <v>56</v>
      </c>
      <c r="O96" s="199" t="s">
        <v>634</v>
      </c>
      <c r="P96" s="199" t="s">
        <v>634</v>
      </c>
      <c r="Q96" s="199" t="s">
        <v>921</v>
      </c>
      <c r="R96" s="135" t="s">
        <v>905</v>
      </c>
      <c r="S96" s="207">
        <v>0.15875</v>
      </c>
      <c r="T96" s="199" t="s">
        <v>918</v>
      </c>
      <c r="U96" s="200" t="s">
        <v>922</v>
      </c>
      <c r="V96" s="200" t="s">
        <v>920</v>
      </c>
    </row>
    <row r="97" spans="1:22" x14ac:dyDescent="0.25">
      <c r="B97" s="281">
        <v>87</v>
      </c>
      <c r="C97" s="281">
        <f t="shared" si="3"/>
        <v>16</v>
      </c>
      <c r="F97" s="135">
        <f t="shared" si="4"/>
        <v>8</v>
      </c>
      <c r="I97" s="190">
        <v>87</v>
      </c>
      <c r="J97" s="199" t="s">
        <v>632</v>
      </c>
      <c r="K97" s="199" t="s">
        <v>112</v>
      </c>
      <c r="L97" s="199" t="s">
        <v>633</v>
      </c>
      <c r="M97" s="199" t="s">
        <v>146</v>
      </c>
      <c r="N97" s="135">
        <v>17</v>
      </c>
      <c r="O97" s="199" t="s">
        <v>923</v>
      </c>
      <c r="P97" s="199" t="s">
        <v>634</v>
      </c>
      <c r="Q97" s="199" t="s">
        <v>924</v>
      </c>
      <c r="R97" s="135" t="s">
        <v>925</v>
      </c>
      <c r="S97" s="207">
        <v>4.0937500000000002E-2</v>
      </c>
      <c r="T97" s="199" t="s">
        <v>243</v>
      </c>
      <c r="U97" s="200" t="s">
        <v>926</v>
      </c>
      <c r="V97" s="200" t="s">
        <v>927</v>
      </c>
    </row>
    <row r="98" spans="1:22" x14ac:dyDescent="0.25">
      <c r="B98" s="281">
        <v>88</v>
      </c>
      <c r="C98" s="281">
        <f t="shared" si="3"/>
        <v>16</v>
      </c>
      <c r="F98" s="135">
        <f t="shared" si="4"/>
        <v>8</v>
      </c>
      <c r="I98" s="190">
        <v>88</v>
      </c>
      <c r="J98" s="199" t="s">
        <v>633</v>
      </c>
      <c r="K98" s="199" t="s">
        <v>112</v>
      </c>
      <c r="L98" s="199" t="s">
        <v>632</v>
      </c>
      <c r="M98" s="199" t="s">
        <v>149</v>
      </c>
      <c r="N98" s="135">
        <v>103</v>
      </c>
      <c r="O98" s="199" t="s">
        <v>634</v>
      </c>
      <c r="P98" s="199" t="s">
        <v>809</v>
      </c>
      <c r="Q98" s="199" t="s">
        <v>928</v>
      </c>
      <c r="R98" s="135" t="s">
        <v>925</v>
      </c>
      <c r="S98" s="207">
        <v>0.18238425925925927</v>
      </c>
      <c r="T98" s="199" t="s">
        <v>243</v>
      </c>
      <c r="U98" s="200" t="s">
        <v>929</v>
      </c>
      <c r="V98" s="200" t="s">
        <v>927</v>
      </c>
    </row>
    <row r="99" spans="1:22" x14ac:dyDescent="0.25">
      <c r="B99" s="281">
        <v>89</v>
      </c>
      <c r="C99" s="281">
        <f t="shared" si="3"/>
        <v>16</v>
      </c>
      <c r="F99" s="135">
        <f t="shared" si="4"/>
        <v>8</v>
      </c>
      <c r="I99" s="190">
        <v>89</v>
      </c>
      <c r="J99" s="199" t="s">
        <v>632</v>
      </c>
      <c r="K99" s="199" t="s">
        <v>112</v>
      </c>
      <c r="L99" s="199" t="s">
        <v>633</v>
      </c>
      <c r="M99" s="199" t="s">
        <v>150</v>
      </c>
      <c r="N99" s="135">
        <v>66</v>
      </c>
      <c r="O99" s="199" t="s">
        <v>634</v>
      </c>
      <c r="P99" s="199" t="s">
        <v>634</v>
      </c>
      <c r="Q99" s="199" t="s">
        <v>930</v>
      </c>
      <c r="R99" s="135" t="s">
        <v>925</v>
      </c>
      <c r="S99" s="207">
        <v>0.1537037037037037</v>
      </c>
      <c r="T99" s="199" t="s">
        <v>537</v>
      </c>
      <c r="U99" s="200" t="s">
        <v>931</v>
      </c>
      <c r="V99" s="200" t="s">
        <v>147</v>
      </c>
    </row>
    <row r="100" spans="1:22" x14ac:dyDescent="0.25">
      <c r="B100" s="281">
        <v>90</v>
      </c>
      <c r="C100" s="281">
        <f t="shared" si="3"/>
        <v>16</v>
      </c>
      <c r="F100" s="135">
        <f t="shared" si="4"/>
        <v>8</v>
      </c>
      <c r="I100" s="190">
        <v>90</v>
      </c>
      <c r="J100" s="199" t="s">
        <v>633</v>
      </c>
      <c r="K100" s="199" t="s">
        <v>112</v>
      </c>
      <c r="L100" s="199" t="s">
        <v>632</v>
      </c>
      <c r="M100" s="199" t="s">
        <v>149</v>
      </c>
      <c r="N100" s="135">
        <v>63</v>
      </c>
      <c r="O100" s="199" t="s">
        <v>634</v>
      </c>
      <c r="P100" s="199" t="s">
        <v>932</v>
      </c>
      <c r="Q100" s="199" t="s">
        <v>933</v>
      </c>
      <c r="R100" s="135" t="s">
        <v>925</v>
      </c>
      <c r="S100" s="207">
        <v>0.14672453703703703</v>
      </c>
      <c r="T100" s="199" t="s">
        <v>934</v>
      </c>
      <c r="U100" s="200" t="s">
        <v>935</v>
      </c>
      <c r="V100" s="200" t="s">
        <v>577</v>
      </c>
    </row>
    <row r="101" spans="1:22" x14ac:dyDescent="0.25">
      <c r="B101" s="281">
        <v>91</v>
      </c>
      <c r="C101" s="281">
        <f t="shared" si="3"/>
        <v>16</v>
      </c>
      <c r="F101" s="135">
        <f t="shared" si="4"/>
        <v>8</v>
      </c>
      <c r="I101" s="190">
        <v>91</v>
      </c>
      <c r="J101" s="199" t="s">
        <v>632</v>
      </c>
      <c r="K101" s="199" t="s">
        <v>112</v>
      </c>
      <c r="L101" s="199" t="s">
        <v>633</v>
      </c>
      <c r="M101" s="199" t="s">
        <v>149</v>
      </c>
      <c r="N101" s="135">
        <v>122</v>
      </c>
      <c r="O101" s="199" t="s">
        <v>651</v>
      </c>
      <c r="P101" s="199" t="s">
        <v>634</v>
      </c>
      <c r="Q101" s="199" t="s">
        <v>936</v>
      </c>
      <c r="R101" s="135" t="s">
        <v>925</v>
      </c>
      <c r="S101" s="207">
        <v>0.19343750000000001</v>
      </c>
      <c r="T101" s="199" t="s">
        <v>670</v>
      </c>
      <c r="U101" s="200" t="s">
        <v>937</v>
      </c>
      <c r="V101" s="200" t="s">
        <v>938</v>
      </c>
    </row>
    <row r="102" spans="1:22" x14ac:dyDescent="0.25">
      <c r="B102" s="281">
        <v>92</v>
      </c>
      <c r="C102" s="281">
        <f t="shared" si="3"/>
        <v>16</v>
      </c>
      <c r="F102" s="135">
        <f t="shared" si="4"/>
        <v>8</v>
      </c>
      <c r="I102" s="190">
        <v>92</v>
      </c>
      <c r="J102" s="199" t="s">
        <v>633</v>
      </c>
      <c r="K102" s="199" t="s">
        <v>112</v>
      </c>
      <c r="L102" s="199" t="s">
        <v>632</v>
      </c>
      <c r="M102" s="199" t="s">
        <v>150</v>
      </c>
      <c r="N102" s="135">
        <v>98</v>
      </c>
      <c r="O102" s="199" t="s">
        <v>634</v>
      </c>
      <c r="P102" s="199" t="s">
        <v>634</v>
      </c>
      <c r="Q102" s="199" t="s">
        <v>939</v>
      </c>
      <c r="R102" s="135" t="s">
        <v>925</v>
      </c>
      <c r="S102" s="207">
        <v>0.1867824074074074</v>
      </c>
      <c r="T102" s="199" t="s">
        <v>670</v>
      </c>
      <c r="U102" s="200" t="s">
        <v>940</v>
      </c>
      <c r="V102" s="200" t="s">
        <v>938</v>
      </c>
    </row>
    <row r="103" spans="1:22" x14ac:dyDescent="0.25">
      <c r="B103" s="281">
        <v>93</v>
      </c>
      <c r="C103" s="281">
        <f t="shared" si="3"/>
        <v>17</v>
      </c>
      <c r="D103" s="135">
        <v>1</v>
      </c>
      <c r="E103" s="135">
        <v>1</v>
      </c>
      <c r="F103" s="135">
        <f t="shared" si="4"/>
        <v>9</v>
      </c>
      <c r="I103" s="190">
        <v>93</v>
      </c>
      <c r="J103" s="199" t="s">
        <v>632</v>
      </c>
      <c r="K103" s="199" t="s">
        <v>7</v>
      </c>
      <c r="L103" s="199" t="s">
        <v>633</v>
      </c>
      <c r="M103" s="199" t="s">
        <v>148</v>
      </c>
      <c r="N103" s="135">
        <v>42</v>
      </c>
      <c r="O103" s="199" t="s">
        <v>941</v>
      </c>
      <c r="P103" s="199" t="s">
        <v>942</v>
      </c>
      <c r="Q103" s="199" t="s">
        <v>943</v>
      </c>
      <c r="R103" s="135" t="s">
        <v>925</v>
      </c>
      <c r="S103" s="207">
        <v>9.5578703703703694E-2</v>
      </c>
      <c r="T103" s="199" t="s">
        <v>944</v>
      </c>
      <c r="U103" s="200" t="s">
        <v>945</v>
      </c>
      <c r="V103" s="200" t="s">
        <v>946</v>
      </c>
    </row>
    <row r="104" spans="1:22" x14ac:dyDescent="0.25">
      <c r="B104" s="281">
        <v>94</v>
      </c>
      <c r="C104" s="281">
        <f t="shared" si="3"/>
        <v>17</v>
      </c>
      <c r="F104" s="135">
        <f t="shared" si="4"/>
        <v>9</v>
      </c>
      <c r="I104" s="190">
        <v>94</v>
      </c>
      <c r="J104" s="199" t="s">
        <v>633</v>
      </c>
      <c r="K104" s="199" t="s">
        <v>112</v>
      </c>
      <c r="L104" s="199" t="s">
        <v>632</v>
      </c>
      <c r="M104" s="199" t="s">
        <v>154</v>
      </c>
      <c r="N104" s="135">
        <v>108</v>
      </c>
      <c r="O104" s="199" t="s">
        <v>634</v>
      </c>
      <c r="P104" s="199" t="s">
        <v>634</v>
      </c>
      <c r="Q104" s="199" t="s">
        <v>947</v>
      </c>
      <c r="R104" s="135" t="s">
        <v>948</v>
      </c>
      <c r="S104" s="207">
        <v>0.18849537037037037</v>
      </c>
      <c r="T104" s="199" t="s">
        <v>944</v>
      </c>
      <c r="U104" s="200" t="s">
        <v>949</v>
      </c>
      <c r="V104" s="200" t="s">
        <v>946</v>
      </c>
    </row>
    <row r="105" spans="1:22" x14ac:dyDescent="0.25">
      <c r="B105" s="281">
        <v>95</v>
      </c>
      <c r="C105" s="281">
        <f t="shared" si="3"/>
        <v>17</v>
      </c>
      <c r="F105" s="135">
        <f t="shared" si="4"/>
        <v>9</v>
      </c>
      <c r="I105" s="190">
        <v>95</v>
      </c>
      <c r="J105" s="199" t="s">
        <v>632</v>
      </c>
      <c r="K105" s="199" t="s">
        <v>112</v>
      </c>
      <c r="L105" s="199" t="s">
        <v>633</v>
      </c>
      <c r="M105" s="199" t="s">
        <v>150</v>
      </c>
      <c r="N105" s="135">
        <v>165</v>
      </c>
      <c r="O105" s="199" t="s">
        <v>634</v>
      </c>
      <c r="P105" s="199" t="s">
        <v>634</v>
      </c>
      <c r="Q105" s="199" t="s">
        <v>950</v>
      </c>
      <c r="R105" s="135" t="s">
        <v>948</v>
      </c>
      <c r="S105" s="207">
        <v>0.20241898148148149</v>
      </c>
      <c r="T105" s="199" t="s">
        <v>523</v>
      </c>
      <c r="U105" s="200" t="s">
        <v>952</v>
      </c>
      <c r="V105" s="200" t="s">
        <v>953</v>
      </c>
    </row>
    <row r="106" spans="1:22" x14ac:dyDescent="0.25">
      <c r="B106" s="281">
        <v>96</v>
      </c>
      <c r="C106" s="281">
        <f t="shared" si="3"/>
        <v>17</v>
      </c>
      <c r="F106" s="135">
        <f t="shared" si="4"/>
        <v>9</v>
      </c>
      <c r="I106" s="190">
        <v>96</v>
      </c>
      <c r="J106" s="199" t="s">
        <v>633</v>
      </c>
      <c r="K106" s="199" t="s">
        <v>112</v>
      </c>
      <c r="L106" s="199" t="s">
        <v>632</v>
      </c>
      <c r="M106" s="199" t="s">
        <v>149</v>
      </c>
      <c r="N106" s="135">
        <v>98</v>
      </c>
      <c r="O106" s="199" t="s">
        <v>634</v>
      </c>
      <c r="P106" s="199" t="s">
        <v>954</v>
      </c>
      <c r="Q106" s="199" t="s">
        <v>955</v>
      </c>
      <c r="R106" s="135" t="s">
        <v>948</v>
      </c>
      <c r="S106" s="207">
        <v>0.17427083333333335</v>
      </c>
      <c r="T106" s="199" t="s">
        <v>523</v>
      </c>
      <c r="U106" s="200" t="s">
        <v>956</v>
      </c>
      <c r="V106" s="200" t="s">
        <v>953</v>
      </c>
    </row>
    <row r="107" spans="1:22" x14ac:dyDescent="0.25">
      <c r="B107" s="281">
        <v>97</v>
      </c>
      <c r="C107" s="281">
        <f t="shared" si="3"/>
        <v>17</v>
      </c>
      <c r="F107" s="135">
        <f t="shared" si="4"/>
        <v>9</v>
      </c>
      <c r="I107" s="190">
        <v>97</v>
      </c>
      <c r="J107" s="199" t="s">
        <v>632</v>
      </c>
      <c r="K107" s="199" t="s">
        <v>112</v>
      </c>
      <c r="L107" s="199" t="s">
        <v>633</v>
      </c>
      <c r="M107" s="199" t="s">
        <v>146</v>
      </c>
      <c r="N107" s="135">
        <v>32</v>
      </c>
      <c r="O107" s="199" t="s">
        <v>634</v>
      </c>
      <c r="P107" s="199" t="s">
        <v>634</v>
      </c>
      <c r="Q107" s="199" t="s">
        <v>957</v>
      </c>
      <c r="R107" s="135" t="s">
        <v>948</v>
      </c>
      <c r="S107" s="207">
        <v>7.2129629629629641E-2</v>
      </c>
      <c r="T107" s="199" t="s">
        <v>958</v>
      </c>
      <c r="U107" s="200" t="s">
        <v>959</v>
      </c>
      <c r="V107" s="200" t="s">
        <v>960</v>
      </c>
    </row>
    <row r="108" spans="1:22" x14ac:dyDescent="0.25">
      <c r="B108" s="281">
        <v>98</v>
      </c>
      <c r="C108" s="281">
        <f t="shared" si="3"/>
        <v>17</v>
      </c>
      <c r="F108" s="135">
        <f t="shared" si="4"/>
        <v>9</v>
      </c>
      <c r="I108" s="190">
        <v>98</v>
      </c>
      <c r="J108" s="199" t="s">
        <v>633</v>
      </c>
      <c r="K108" s="199" t="s">
        <v>112</v>
      </c>
      <c r="L108" s="199" t="s">
        <v>632</v>
      </c>
      <c r="M108" s="199" t="s">
        <v>154</v>
      </c>
      <c r="N108" s="135">
        <v>229</v>
      </c>
      <c r="O108" s="199" t="s">
        <v>634</v>
      </c>
      <c r="P108" s="199" t="s">
        <v>634</v>
      </c>
      <c r="Q108" s="199" t="s">
        <v>961</v>
      </c>
      <c r="R108" s="135" t="s">
        <v>948</v>
      </c>
      <c r="S108" s="207">
        <v>0.21682870370370369</v>
      </c>
      <c r="T108" s="199" t="s">
        <v>958</v>
      </c>
      <c r="U108" s="200" t="s">
        <v>962</v>
      </c>
      <c r="V108" s="200" t="s">
        <v>960</v>
      </c>
    </row>
    <row r="109" spans="1:22" x14ac:dyDescent="0.25">
      <c r="B109" s="281">
        <v>99</v>
      </c>
      <c r="C109" s="281">
        <f t="shared" si="3"/>
        <v>18</v>
      </c>
      <c r="D109" s="135">
        <v>1</v>
      </c>
      <c r="E109" s="135">
        <v>-1</v>
      </c>
      <c r="F109" s="135">
        <f t="shared" si="4"/>
        <v>8</v>
      </c>
      <c r="I109" s="190">
        <v>99</v>
      </c>
      <c r="J109" s="199" t="s">
        <v>632</v>
      </c>
      <c r="K109" s="199" t="s">
        <v>6</v>
      </c>
      <c r="L109" s="199" t="s">
        <v>633</v>
      </c>
      <c r="M109" s="199" t="s">
        <v>148</v>
      </c>
      <c r="N109" s="135">
        <v>107</v>
      </c>
      <c r="O109" s="199" t="s">
        <v>963</v>
      </c>
      <c r="P109" s="199" t="s">
        <v>964</v>
      </c>
      <c r="Q109" s="199" t="s">
        <v>965</v>
      </c>
      <c r="R109" s="135" t="s">
        <v>948</v>
      </c>
      <c r="S109" s="207">
        <v>0.18548611111111113</v>
      </c>
      <c r="T109" s="199" t="s">
        <v>260</v>
      </c>
      <c r="U109" s="200" t="s">
        <v>966</v>
      </c>
      <c r="V109" s="200" t="s">
        <v>967</v>
      </c>
    </row>
    <row r="110" spans="1:22" x14ac:dyDescent="0.25">
      <c r="B110" s="281">
        <v>100</v>
      </c>
      <c r="C110" s="281">
        <f t="shared" si="3"/>
        <v>19</v>
      </c>
      <c r="D110" s="135">
        <v>1</v>
      </c>
      <c r="E110" s="135">
        <v>1</v>
      </c>
      <c r="F110" s="135">
        <f t="shared" si="4"/>
        <v>9</v>
      </c>
      <c r="I110" s="190">
        <v>100</v>
      </c>
      <c r="J110" s="199" t="s">
        <v>633</v>
      </c>
      <c r="K110" s="199" t="s">
        <v>6</v>
      </c>
      <c r="L110" s="199" t="s">
        <v>632</v>
      </c>
      <c r="M110" s="199" t="s">
        <v>148</v>
      </c>
      <c r="N110" s="135">
        <v>63</v>
      </c>
      <c r="O110" s="199" t="s">
        <v>968</v>
      </c>
      <c r="P110" s="199" t="s">
        <v>969</v>
      </c>
      <c r="Q110" s="199" t="s">
        <v>970</v>
      </c>
      <c r="R110" s="135" t="s">
        <v>971</v>
      </c>
      <c r="S110" s="207">
        <v>0.14093749999999999</v>
      </c>
      <c r="T110" s="199" t="s">
        <v>260</v>
      </c>
      <c r="U110" s="200" t="s">
        <v>972</v>
      </c>
      <c r="V110" s="200" t="s">
        <v>967</v>
      </c>
    </row>
    <row r="111" spans="1:22" s="201" customFormat="1" x14ac:dyDescent="0.25">
      <c r="A111" s="201" t="s">
        <v>20</v>
      </c>
      <c r="B111" s="282" t="s">
        <v>20</v>
      </c>
      <c r="C111" s="282" t="s">
        <v>20</v>
      </c>
      <c r="D111" s="202" t="s">
        <v>20</v>
      </c>
      <c r="E111" s="202" t="s">
        <v>20</v>
      </c>
      <c r="F111" s="202" t="s">
        <v>20</v>
      </c>
      <c r="G111" s="202" t="s">
        <v>20</v>
      </c>
      <c r="H111" s="202" t="s">
        <v>20</v>
      </c>
      <c r="I111" s="202" t="s">
        <v>20</v>
      </c>
      <c r="J111" s="202" t="s">
        <v>20</v>
      </c>
      <c r="K111" s="202" t="s">
        <v>20</v>
      </c>
      <c r="L111" s="202" t="s">
        <v>20</v>
      </c>
      <c r="M111" s="203" t="s">
        <v>20</v>
      </c>
      <c r="N111" s="203" t="s">
        <v>20</v>
      </c>
      <c r="O111" s="203" t="s">
        <v>20</v>
      </c>
      <c r="P111" s="203" t="s">
        <v>20</v>
      </c>
      <c r="Q111" s="203" t="s">
        <v>20</v>
      </c>
      <c r="R111" s="203" t="s">
        <v>20</v>
      </c>
      <c r="S111" s="203" t="s">
        <v>20</v>
      </c>
      <c r="T111" s="203" t="s">
        <v>20</v>
      </c>
      <c r="U111" s="203" t="s">
        <v>20</v>
      </c>
      <c r="V111" s="203" t="s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zoomScale="148" zoomScaleNormal="148" workbookViewId="0">
      <pane ySplit="10" topLeftCell="A11" activePane="bottomLeft" state="frozen"/>
      <selection activeCell="F69" sqref="F69"/>
      <selection pane="bottomLeft" activeCell="F2" sqref="F2"/>
    </sheetView>
  </sheetViews>
  <sheetFormatPr defaultRowHeight="15" x14ac:dyDescent="0.25"/>
  <cols>
    <col min="1" max="1" width="1.7109375" style="14" customWidth="1"/>
    <col min="2" max="2" width="2.7109375" style="15" customWidth="1"/>
    <col min="3" max="3" width="3.28515625" style="15" customWidth="1"/>
    <col min="4" max="4" width="11.7109375" style="12" customWidth="1"/>
    <col min="5" max="5" width="16.28515625" style="12" customWidth="1"/>
    <col min="6" max="6" width="4.7109375" style="12" customWidth="1"/>
    <col min="7" max="7" width="2.7109375" style="12" hidden="1" customWidth="1"/>
    <col min="8" max="8" width="4.28515625" style="12" customWidth="1"/>
    <col min="9" max="9" width="3.7109375" style="13" customWidth="1"/>
    <col min="10" max="10" width="5.7109375" style="13" customWidth="1"/>
    <col min="11" max="11" width="5.7109375" style="35" customWidth="1"/>
    <col min="12" max="12" width="5.7109375" style="12" customWidth="1"/>
    <col min="13" max="13" width="22.7109375" style="13" customWidth="1"/>
    <col min="14" max="14" width="7.28515625" style="13" customWidth="1"/>
    <col min="15" max="15" width="6.28515625" style="13" customWidth="1"/>
    <col min="16" max="16384" width="9.140625" style="14"/>
  </cols>
  <sheetData>
    <row r="1" spans="1:15" ht="18.75" x14ac:dyDescent="0.25">
      <c r="A1" s="2" t="s">
        <v>394</v>
      </c>
      <c r="F1" s="188"/>
      <c r="G1" s="188"/>
    </row>
    <row r="2" spans="1:15" ht="11.1" customHeight="1" x14ac:dyDescent="0.25">
      <c r="A2" s="2"/>
    </row>
    <row r="3" spans="1:15" ht="11.1" customHeight="1" x14ac:dyDescent="0.25">
      <c r="A3" s="2"/>
      <c r="D3" s="109"/>
      <c r="J3" s="44"/>
    </row>
    <row r="4" spans="1:15" ht="11.1" customHeight="1" x14ac:dyDescent="0.25">
      <c r="A4" s="2"/>
      <c r="D4" s="109"/>
    </row>
    <row r="5" spans="1:15" ht="11.1" customHeight="1" x14ac:dyDescent="0.25">
      <c r="A5" s="2"/>
      <c r="D5" s="83"/>
    </row>
    <row r="6" spans="1:15" ht="11.1" customHeight="1" x14ac:dyDescent="0.25">
      <c r="A6" s="2"/>
    </row>
    <row r="7" spans="1:15" s="6" customFormat="1" ht="12" x14ac:dyDescent="0.25">
      <c r="A7" s="3"/>
      <c r="B7" s="4"/>
      <c r="C7" s="4"/>
      <c r="D7" s="7"/>
      <c r="E7" s="5"/>
      <c r="F7" s="5"/>
      <c r="G7" s="5"/>
      <c r="H7" s="5"/>
      <c r="I7" s="39"/>
      <c r="J7" s="39"/>
      <c r="K7" s="40"/>
      <c r="L7" s="5"/>
      <c r="M7" s="39"/>
      <c r="N7" s="39"/>
      <c r="O7" s="39"/>
    </row>
    <row r="8" spans="1:15" x14ac:dyDescent="0.25">
      <c r="G8" s="77">
        <f>SUM(G12:G58)</f>
        <v>28</v>
      </c>
    </row>
    <row r="9" spans="1:15" s="22" customFormat="1" ht="11.1" customHeight="1" x14ac:dyDescent="0.25">
      <c r="B9" s="314" t="s">
        <v>0</v>
      </c>
      <c r="C9" s="318" t="s">
        <v>28</v>
      </c>
      <c r="D9" s="320"/>
      <c r="E9" s="318" t="s">
        <v>99</v>
      </c>
      <c r="F9" s="319"/>
      <c r="G9" s="319"/>
      <c r="H9" s="320"/>
      <c r="I9" s="316" t="s">
        <v>91</v>
      </c>
      <c r="J9" s="32" t="s">
        <v>121</v>
      </c>
      <c r="K9" s="325" t="s">
        <v>135</v>
      </c>
      <c r="L9" s="321" t="s">
        <v>80</v>
      </c>
      <c r="M9" s="323" t="s">
        <v>57</v>
      </c>
      <c r="N9" s="312" t="s">
        <v>92</v>
      </c>
      <c r="O9" s="122" t="s">
        <v>113</v>
      </c>
    </row>
    <row r="10" spans="1:15" s="22" customFormat="1" ht="11.1" customHeight="1" x14ac:dyDescent="0.25">
      <c r="B10" s="315"/>
      <c r="C10" s="168" t="s">
        <v>127</v>
      </c>
      <c r="D10" s="34" t="s">
        <v>124</v>
      </c>
      <c r="E10" s="166" t="s">
        <v>110</v>
      </c>
      <c r="F10" s="169" t="s">
        <v>43</v>
      </c>
      <c r="G10" s="169"/>
      <c r="H10" s="159" t="s">
        <v>4230</v>
      </c>
      <c r="I10" s="317"/>
      <c r="J10" s="33" t="s">
        <v>122</v>
      </c>
      <c r="K10" s="326"/>
      <c r="L10" s="322"/>
      <c r="M10" s="324"/>
      <c r="N10" s="313"/>
      <c r="O10" s="160" t="s">
        <v>4230</v>
      </c>
    </row>
    <row r="11" spans="1:15" s="22" customFormat="1" ht="2.1" customHeight="1" x14ac:dyDescent="0.25">
      <c r="B11" s="167"/>
      <c r="C11" s="167"/>
      <c r="D11" s="31"/>
      <c r="E11" s="170"/>
      <c r="F11" s="31"/>
      <c r="G11" s="31"/>
      <c r="H11" s="185"/>
      <c r="I11" s="32"/>
      <c r="J11" s="32"/>
      <c r="K11" s="186"/>
      <c r="L11" s="31"/>
      <c r="M11" s="170"/>
      <c r="N11" s="170"/>
      <c r="O11" s="187"/>
    </row>
    <row r="12" spans="1:15" s="23" customFormat="1" ht="10.5" customHeight="1" x14ac:dyDescent="0.25">
      <c r="B12" s="105">
        <v>1</v>
      </c>
      <c r="C12" s="105" t="s">
        <v>330</v>
      </c>
      <c r="D12" s="24" t="s">
        <v>317</v>
      </c>
      <c r="E12" s="25" t="s">
        <v>2436</v>
      </c>
      <c r="F12" s="24">
        <v>2557</v>
      </c>
      <c r="G12" s="24"/>
      <c r="H12" s="24" t="s">
        <v>103</v>
      </c>
      <c r="I12" s="183" t="s">
        <v>324</v>
      </c>
      <c r="J12" s="184" t="s">
        <v>224</v>
      </c>
      <c r="K12" s="36">
        <v>7168</v>
      </c>
      <c r="L12" s="24" t="s">
        <v>101</v>
      </c>
      <c r="M12" s="25" t="s">
        <v>290</v>
      </c>
      <c r="N12" s="25" t="s">
        <v>59</v>
      </c>
      <c r="O12" s="24" t="s">
        <v>366</v>
      </c>
    </row>
    <row r="13" spans="1:15" s="23" customFormat="1" ht="10.5" customHeight="1" x14ac:dyDescent="0.25">
      <c r="B13" s="105">
        <v>2</v>
      </c>
      <c r="C13" s="105" t="s">
        <v>36</v>
      </c>
      <c r="D13" s="24" t="s">
        <v>18</v>
      </c>
      <c r="E13" s="121">
        <v>0.95123000000000002</v>
      </c>
      <c r="F13" s="24">
        <v>3469</v>
      </c>
      <c r="G13" s="24"/>
      <c r="H13" s="25">
        <v>1</v>
      </c>
      <c r="I13" s="25">
        <v>43</v>
      </c>
      <c r="J13" s="25" t="s">
        <v>224</v>
      </c>
      <c r="K13" s="36">
        <v>8192</v>
      </c>
      <c r="L13" s="106" t="s">
        <v>5</v>
      </c>
      <c r="M13" s="25" t="s">
        <v>68</v>
      </c>
      <c r="N13" s="25" t="s">
        <v>58</v>
      </c>
      <c r="O13" s="27" t="s">
        <v>362</v>
      </c>
    </row>
    <row r="14" spans="1:15" s="23" customFormat="1" ht="10.5" customHeight="1" x14ac:dyDescent="0.25">
      <c r="B14" s="105">
        <v>3</v>
      </c>
      <c r="C14" s="26" t="s">
        <v>32</v>
      </c>
      <c r="D14" s="27" t="s">
        <v>56</v>
      </c>
      <c r="E14" s="27" t="s">
        <v>432</v>
      </c>
      <c r="F14" s="27">
        <v>3652</v>
      </c>
      <c r="G14" s="27">
        <v>1</v>
      </c>
      <c r="H14" s="28">
        <v>2</v>
      </c>
      <c r="I14" s="28">
        <v>43</v>
      </c>
      <c r="J14" s="28" t="s">
        <v>224</v>
      </c>
      <c r="K14" s="79">
        <v>16384</v>
      </c>
      <c r="L14" s="27" t="s">
        <v>101</v>
      </c>
      <c r="M14" s="28" t="s">
        <v>69</v>
      </c>
      <c r="N14" s="28" t="s">
        <v>59</v>
      </c>
      <c r="O14" s="27" t="s">
        <v>2442</v>
      </c>
    </row>
    <row r="15" spans="1:15" s="23" customFormat="1" ht="10.5" customHeight="1" x14ac:dyDescent="0.25">
      <c r="B15" s="105">
        <v>4</v>
      </c>
      <c r="C15" s="26" t="s">
        <v>429</v>
      </c>
      <c r="D15" s="27" t="s">
        <v>395</v>
      </c>
      <c r="E15" s="27" t="s">
        <v>396</v>
      </c>
      <c r="F15" s="27">
        <v>3328</v>
      </c>
      <c r="G15" s="27">
        <v>1</v>
      </c>
      <c r="H15" s="28" t="s">
        <v>397</v>
      </c>
      <c r="I15" s="28">
        <v>43</v>
      </c>
      <c r="J15" s="28" t="s">
        <v>224</v>
      </c>
      <c r="K15" s="79">
        <v>16384</v>
      </c>
      <c r="L15" s="24" t="s">
        <v>5</v>
      </c>
      <c r="M15" s="28" t="s">
        <v>398</v>
      </c>
      <c r="N15" s="28" t="s">
        <v>63</v>
      </c>
      <c r="O15" s="27" t="s">
        <v>512</v>
      </c>
    </row>
    <row r="16" spans="1:15" s="23" customFormat="1" ht="10.5" customHeight="1" x14ac:dyDescent="0.25">
      <c r="B16" s="105">
        <v>5</v>
      </c>
      <c r="C16" s="26" t="s">
        <v>318</v>
      </c>
      <c r="D16" s="27" t="s">
        <v>319</v>
      </c>
      <c r="E16" s="27" t="s">
        <v>320</v>
      </c>
      <c r="F16" s="27">
        <v>2888</v>
      </c>
      <c r="G16" s="27">
        <v>1</v>
      </c>
      <c r="H16" s="28" t="s">
        <v>397</v>
      </c>
      <c r="I16" s="28">
        <v>43</v>
      </c>
      <c r="J16" s="28" t="s">
        <v>224</v>
      </c>
      <c r="K16" s="79" t="s">
        <v>324</v>
      </c>
      <c r="L16" s="24" t="s">
        <v>101</v>
      </c>
      <c r="M16" s="28" t="s">
        <v>325</v>
      </c>
      <c r="N16" s="28" t="s">
        <v>328</v>
      </c>
      <c r="O16" s="27" t="s">
        <v>120</v>
      </c>
    </row>
    <row r="17" spans="2:15" s="23" customFormat="1" ht="10.5" customHeight="1" x14ac:dyDescent="0.25">
      <c r="B17" s="105">
        <v>6</v>
      </c>
      <c r="C17" s="26" t="s">
        <v>42</v>
      </c>
      <c r="D17" s="27" t="s">
        <v>48</v>
      </c>
      <c r="E17" s="27" t="s">
        <v>156</v>
      </c>
      <c r="F17" s="27">
        <v>3407</v>
      </c>
      <c r="G17" s="27"/>
      <c r="H17" s="28">
        <v>1</v>
      </c>
      <c r="I17" s="28">
        <v>32</v>
      </c>
      <c r="J17" s="28" t="s">
        <v>224</v>
      </c>
      <c r="K17" s="79">
        <v>16384</v>
      </c>
      <c r="L17" s="27" t="s">
        <v>5</v>
      </c>
      <c r="M17" s="28" t="s">
        <v>70</v>
      </c>
      <c r="N17" s="28" t="s">
        <v>61</v>
      </c>
      <c r="O17" s="27" t="s">
        <v>2441</v>
      </c>
    </row>
    <row r="18" spans="2:15" s="23" customFormat="1" ht="10.5" customHeight="1" x14ac:dyDescent="0.25">
      <c r="B18" s="105">
        <v>7</v>
      </c>
      <c r="C18" s="26" t="s">
        <v>615</v>
      </c>
      <c r="D18" s="27" t="s">
        <v>277</v>
      </c>
      <c r="E18" s="29">
        <v>2.1</v>
      </c>
      <c r="F18" s="27">
        <v>3380</v>
      </c>
      <c r="G18" s="27">
        <v>1</v>
      </c>
      <c r="H18" s="28" t="s">
        <v>397</v>
      </c>
      <c r="I18" s="28">
        <v>8</v>
      </c>
      <c r="J18" s="28" t="s">
        <v>224</v>
      </c>
      <c r="K18" s="79">
        <v>16384</v>
      </c>
      <c r="L18" s="27" t="s">
        <v>5</v>
      </c>
      <c r="M18" s="28" t="s">
        <v>278</v>
      </c>
      <c r="N18" s="28" t="s">
        <v>119</v>
      </c>
      <c r="O18" s="27" t="s">
        <v>120</v>
      </c>
    </row>
    <row r="19" spans="2:15" s="23" customFormat="1" ht="10.5" customHeight="1" x14ac:dyDescent="0.25">
      <c r="B19" s="105">
        <v>8</v>
      </c>
      <c r="C19" s="26" t="s">
        <v>126</v>
      </c>
      <c r="D19" s="27" t="s">
        <v>96</v>
      </c>
      <c r="E19" s="27">
        <v>3.74</v>
      </c>
      <c r="F19" s="27">
        <v>3342</v>
      </c>
      <c r="G19" s="27"/>
      <c r="H19" s="28">
        <v>1</v>
      </c>
      <c r="I19" s="28">
        <v>43</v>
      </c>
      <c r="J19" s="28" t="s">
        <v>111</v>
      </c>
      <c r="K19" s="79">
        <v>1200</v>
      </c>
      <c r="L19" s="27" t="s">
        <v>5</v>
      </c>
      <c r="M19" s="28" t="s">
        <v>104</v>
      </c>
      <c r="N19" s="28" t="s">
        <v>63</v>
      </c>
      <c r="O19" s="27" t="s">
        <v>362</v>
      </c>
    </row>
    <row r="20" spans="2:15" s="23" customFormat="1" ht="10.5" customHeight="1" x14ac:dyDescent="0.25">
      <c r="B20" s="105">
        <v>9</v>
      </c>
      <c r="C20" s="26" t="s">
        <v>233</v>
      </c>
      <c r="D20" s="27" t="s">
        <v>228</v>
      </c>
      <c r="E20" s="27">
        <v>1.1200000000000001</v>
      </c>
      <c r="F20" s="27">
        <v>3518</v>
      </c>
      <c r="G20" s="27">
        <v>1</v>
      </c>
      <c r="H20" s="28" t="s">
        <v>397</v>
      </c>
      <c r="I20" s="28">
        <v>16</v>
      </c>
      <c r="J20" s="28" t="s">
        <v>224</v>
      </c>
      <c r="K20" s="79">
        <v>4096</v>
      </c>
      <c r="L20" s="27" t="s">
        <v>5</v>
      </c>
      <c r="M20" s="28" t="s">
        <v>157</v>
      </c>
      <c r="N20" s="28" t="s">
        <v>60</v>
      </c>
      <c r="O20" s="27" t="s">
        <v>599</v>
      </c>
    </row>
    <row r="21" spans="2:15" s="23" customFormat="1" ht="10.5" customHeight="1" x14ac:dyDescent="0.25">
      <c r="B21" s="105">
        <v>10</v>
      </c>
      <c r="C21" s="26" t="s">
        <v>402</v>
      </c>
      <c r="D21" s="27" t="s">
        <v>400</v>
      </c>
      <c r="E21" s="27" t="s">
        <v>401</v>
      </c>
      <c r="F21" s="27">
        <v>3051</v>
      </c>
      <c r="G21" s="27">
        <v>1</v>
      </c>
      <c r="H21" s="28" t="s">
        <v>397</v>
      </c>
      <c r="I21" s="182" t="s">
        <v>324</v>
      </c>
      <c r="J21" s="28" t="s">
        <v>224</v>
      </c>
      <c r="K21" s="27" t="s">
        <v>5</v>
      </c>
      <c r="L21" s="27" t="s">
        <v>5</v>
      </c>
      <c r="M21" s="28" t="s">
        <v>414</v>
      </c>
      <c r="N21" s="28"/>
      <c r="O21" s="27" t="s">
        <v>120</v>
      </c>
    </row>
    <row r="22" spans="2:15" s="23" customFormat="1" ht="10.5" customHeight="1" x14ac:dyDescent="0.25">
      <c r="B22" s="105">
        <v>11</v>
      </c>
      <c r="C22" s="26" t="s">
        <v>38</v>
      </c>
      <c r="D22" s="30" t="s">
        <v>9</v>
      </c>
      <c r="E22" s="29" t="s">
        <v>432</v>
      </c>
      <c r="F22" s="27">
        <v>3411</v>
      </c>
      <c r="G22" s="27"/>
      <c r="H22" s="28">
        <v>1</v>
      </c>
      <c r="I22" s="28">
        <v>43</v>
      </c>
      <c r="J22" s="28" t="s">
        <v>224</v>
      </c>
      <c r="K22" s="79">
        <v>8192</v>
      </c>
      <c r="L22" s="27" t="s">
        <v>101</v>
      </c>
      <c r="M22" s="28" t="s">
        <v>71</v>
      </c>
      <c r="N22" s="80" t="s">
        <v>62</v>
      </c>
      <c r="O22" s="27" t="s">
        <v>362</v>
      </c>
    </row>
    <row r="23" spans="2:15" s="23" customFormat="1" ht="10.5" customHeight="1" x14ac:dyDescent="0.25">
      <c r="B23" s="105">
        <v>12</v>
      </c>
      <c r="C23" s="26" t="s">
        <v>95</v>
      </c>
      <c r="D23" s="30" t="s">
        <v>97</v>
      </c>
      <c r="E23" s="29">
        <v>11.57</v>
      </c>
      <c r="F23" s="27">
        <v>3483</v>
      </c>
      <c r="G23" s="27"/>
      <c r="H23" s="28">
        <v>1</v>
      </c>
      <c r="I23" s="28">
        <v>43</v>
      </c>
      <c r="J23" s="28" t="s">
        <v>224</v>
      </c>
      <c r="K23" s="79">
        <v>16384</v>
      </c>
      <c r="L23" s="27" t="s">
        <v>101</v>
      </c>
      <c r="M23" s="28" t="s">
        <v>105</v>
      </c>
      <c r="N23" s="80" t="s">
        <v>59</v>
      </c>
      <c r="O23" s="27" t="s">
        <v>362</v>
      </c>
    </row>
    <row r="24" spans="2:15" s="23" customFormat="1" ht="10.5" customHeight="1" x14ac:dyDescent="0.25">
      <c r="B24" s="105">
        <v>13</v>
      </c>
      <c r="C24" s="26" t="s">
        <v>37</v>
      </c>
      <c r="D24" s="27" t="s">
        <v>45</v>
      </c>
      <c r="E24" s="27" t="s">
        <v>2433</v>
      </c>
      <c r="F24" s="27">
        <v>3488</v>
      </c>
      <c r="G24" s="27"/>
      <c r="H24" s="28">
        <v>1</v>
      </c>
      <c r="I24" s="28">
        <v>43</v>
      </c>
      <c r="J24" s="28" t="s">
        <v>224</v>
      </c>
      <c r="K24" s="27" t="s">
        <v>5</v>
      </c>
      <c r="L24" s="27" t="s">
        <v>101</v>
      </c>
      <c r="M24" s="28" t="s">
        <v>72</v>
      </c>
      <c r="N24" s="28" t="s">
        <v>59</v>
      </c>
      <c r="O24" s="27" t="s">
        <v>2441</v>
      </c>
    </row>
    <row r="25" spans="2:15" s="23" customFormat="1" ht="10.5" customHeight="1" x14ac:dyDescent="0.25">
      <c r="B25" s="105">
        <v>14</v>
      </c>
      <c r="C25" s="26" t="s">
        <v>125</v>
      </c>
      <c r="D25" s="27" t="s">
        <v>52</v>
      </c>
      <c r="E25" s="27">
        <v>2</v>
      </c>
      <c r="F25" s="27">
        <v>3419</v>
      </c>
      <c r="G25" s="27"/>
      <c r="H25" s="28">
        <v>1</v>
      </c>
      <c r="I25" s="28">
        <v>43</v>
      </c>
      <c r="J25" s="28" t="s">
        <v>224</v>
      </c>
      <c r="K25" s="79">
        <v>16384</v>
      </c>
      <c r="L25" s="27" t="s">
        <v>101</v>
      </c>
      <c r="M25" s="28" t="s">
        <v>73</v>
      </c>
      <c r="N25" s="28" t="s">
        <v>59</v>
      </c>
      <c r="O25" s="27" t="s">
        <v>362</v>
      </c>
    </row>
    <row r="26" spans="2:15" s="23" customFormat="1" ht="10.5" customHeight="1" x14ac:dyDescent="0.25">
      <c r="B26" s="105">
        <v>15</v>
      </c>
      <c r="C26" s="26" t="s">
        <v>34</v>
      </c>
      <c r="D26" s="27" t="s">
        <v>102</v>
      </c>
      <c r="E26" s="29" t="s">
        <v>143</v>
      </c>
      <c r="F26" s="27">
        <v>3549</v>
      </c>
      <c r="G26" s="27">
        <v>1</v>
      </c>
      <c r="H26" s="28">
        <v>2</v>
      </c>
      <c r="I26" s="28">
        <v>43</v>
      </c>
      <c r="J26" s="28" t="s">
        <v>224</v>
      </c>
      <c r="K26" s="79">
        <v>16384</v>
      </c>
      <c r="L26" s="27" t="s">
        <v>123</v>
      </c>
      <c r="M26" s="28" t="s">
        <v>84</v>
      </c>
      <c r="N26" s="28" t="s">
        <v>118</v>
      </c>
      <c r="O26" s="27" t="s">
        <v>600</v>
      </c>
    </row>
    <row r="27" spans="2:15" s="23" customFormat="1" ht="10.5" customHeight="1" x14ac:dyDescent="0.25">
      <c r="B27" s="105">
        <v>16</v>
      </c>
      <c r="C27" s="26" t="s">
        <v>117</v>
      </c>
      <c r="D27" s="27" t="s">
        <v>19</v>
      </c>
      <c r="E27" s="27" t="s">
        <v>2434</v>
      </c>
      <c r="F27" s="27">
        <v>3440</v>
      </c>
      <c r="G27" s="27"/>
      <c r="H27" s="28">
        <v>1</v>
      </c>
      <c r="I27" s="28">
        <v>43</v>
      </c>
      <c r="J27" s="28" t="s">
        <v>224</v>
      </c>
      <c r="K27" s="79">
        <v>16384</v>
      </c>
      <c r="L27" s="27" t="s">
        <v>101</v>
      </c>
      <c r="M27" s="28" t="s">
        <v>74</v>
      </c>
      <c r="N27" s="28" t="s">
        <v>63</v>
      </c>
      <c r="O27" s="27" t="s">
        <v>362</v>
      </c>
    </row>
    <row r="28" spans="2:15" s="23" customFormat="1" ht="10.5" customHeight="1" x14ac:dyDescent="0.25">
      <c r="B28" s="105">
        <v>17</v>
      </c>
      <c r="C28" s="26" t="s">
        <v>39</v>
      </c>
      <c r="D28" s="27" t="s">
        <v>55</v>
      </c>
      <c r="E28" s="27">
        <v>3</v>
      </c>
      <c r="F28" s="27">
        <v>3600</v>
      </c>
      <c r="G28" s="27">
        <v>1</v>
      </c>
      <c r="H28" s="28">
        <v>2</v>
      </c>
      <c r="I28" s="28">
        <v>43</v>
      </c>
      <c r="J28" s="28" t="s">
        <v>224</v>
      </c>
      <c r="K28" s="79">
        <v>16384</v>
      </c>
      <c r="L28" s="27" t="s">
        <v>5</v>
      </c>
      <c r="M28" s="28" t="s">
        <v>75</v>
      </c>
      <c r="N28" s="28" t="s">
        <v>64</v>
      </c>
      <c r="O28" s="27" t="s">
        <v>600</v>
      </c>
    </row>
    <row r="29" spans="2:15" s="23" customFormat="1" ht="10.5" customHeight="1" x14ac:dyDescent="0.25">
      <c r="B29" s="105">
        <v>18</v>
      </c>
      <c r="C29" s="26" t="s">
        <v>115</v>
      </c>
      <c r="D29" s="27" t="s">
        <v>46</v>
      </c>
      <c r="E29" s="29">
        <v>6.03</v>
      </c>
      <c r="F29" s="27">
        <v>3571</v>
      </c>
      <c r="G29" s="27"/>
      <c r="H29" s="28" t="s">
        <v>103</v>
      </c>
      <c r="I29" s="28">
        <v>43</v>
      </c>
      <c r="J29" s="28" t="s">
        <v>224</v>
      </c>
      <c r="K29" s="79">
        <v>16384</v>
      </c>
      <c r="L29" s="27" t="s">
        <v>101</v>
      </c>
      <c r="M29" s="27" t="s">
        <v>76</v>
      </c>
      <c r="N29" s="28" t="s">
        <v>65</v>
      </c>
      <c r="O29" s="27" t="s">
        <v>366</v>
      </c>
    </row>
    <row r="30" spans="2:15" s="23" customFormat="1" ht="10.5" customHeight="1" x14ac:dyDescent="0.25">
      <c r="B30" s="105">
        <v>19</v>
      </c>
      <c r="C30" s="26" t="s">
        <v>287</v>
      </c>
      <c r="D30" s="27" t="s">
        <v>286</v>
      </c>
      <c r="E30" s="29" t="s">
        <v>403</v>
      </c>
      <c r="F30" s="27">
        <v>3245</v>
      </c>
      <c r="G30" s="27">
        <v>1</v>
      </c>
      <c r="H30" s="28" t="s">
        <v>397</v>
      </c>
      <c r="I30" s="28">
        <v>43</v>
      </c>
      <c r="J30" s="28" t="s">
        <v>224</v>
      </c>
      <c r="K30" s="79">
        <v>16384</v>
      </c>
      <c r="L30" s="27" t="s">
        <v>101</v>
      </c>
      <c r="M30" s="27" t="s">
        <v>291</v>
      </c>
      <c r="N30" s="28" t="s">
        <v>61</v>
      </c>
      <c r="O30" s="27" t="s">
        <v>512</v>
      </c>
    </row>
    <row r="31" spans="2:15" s="23" customFormat="1" ht="10.5" customHeight="1" x14ac:dyDescent="0.25">
      <c r="B31" s="105">
        <v>20</v>
      </c>
      <c r="C31" s="26" t="s">
        <v>41</v>
      </c>
      <c r="D31" s="27" t="s">
        <v>26</v>
      </c>
      <c r="E31" s="27">
        <v>8.1</v>
      </c>
      <c r="F31" s="27">
        <v>3400</v>
      </c>
      <c r="G31" s="27"/>
      <c r="H31" s="28">
        <v>1</v>
      </c>
      <c r="I31" s="28">
        <v>43</v>
      </c>
      <c r="J31" s="28" t="s">
        <v>224</v>
      </c>
      <c r="K31" s="79">
        <v>16384</v>
      </c>
      <c r="L31" s="27" t="s">
        <v>101</v>
      </c>
      <c r="M31" s="28" t="s">
        <v>77</v>
      </c>
      <c r="N31" s="28" t="s">
        <v>63</v>
      </c>
      <c r="O31" s="27" t="s">
        <v>362</v>
      </c>
    </row>
    <row r="32" spans="2:15" s="23" customFormat="1" ht="10.5" customHeight="1" x14ac:dyDescent="0.25">
      <c r="B32" s="105">
        <v>21</v>
      </c>
      <c r="C32" s="26" t="s">
        <v>322</v>
      </c>
      <c r="D32" s="27" t="s">
        <v>321</v>
      </c>
      <c r="E32" s="27" t="s">
        <v>407</v>
      </c>
      <c r="F32" s="27">
        <v>2983</v>
      </c>
      <c r="G32" s="27">
        <v>1</v>
      </c>
      <c r="H32" s="28" t="s">
        <v>397</v>
      </c>
      <c r="I32" s="28">
        <v>43</v>
      </c>
      <c r="J32" s="28" t="s">
        <v>111</v>
      </c>
      <c r="K32" s="79">
        <v>16384</v>
      </c>
      <c r="L32" s="27" t="s">
        <v>316</v>
      </c>
      <c r="M32" s="28" t="s">
        <v>326</v>
      </c>
      <c r="N32" s="28" t="s">
        <v>63</v>
      </c>
      <c r="O32" s="27" t="s">
        <v>120</v>
      </c>
    </row>
    <row r="33" spans="2:15" s="23" customFormat="1" ht="21" customHeight="1" x14ac:dyDescent="0.25">
      <c r="B33" s="105">
        <v>22</v>
      </c>
      <c r="C33" s="26" t="s">
        <v>116</v>
      </c>
      <c r="D33" s="27" t="s">
        <v>44</v>
      </c>
      <c r="E33" s="29" t="s">
        <v>2437</v>
      </c>
      <c r="F33" s="27">
        <v>3486</v>
      </c>
      <c r="G33" s="27"/>
      <c r="H33" s="28" t="s">
        <v>103</v>
      </c>
      <c r="I33" s="28">
        <v>43</v>
      </c>
      <c r="J33" s="28" t="s">
        <v>224</v>
      </c>
      <c r="K33" s="79">
        <v>16384</v>
      </c>
      <c r="L33" s="27" t="s">
        <v>101</v>
      </c>
      <c r="M33" s="28" t="s">
        <v>78</v>
      </c>
      <c r="N33" s="28" t="s">
        <v>59</v>
      </c>
      <c r="O33" s="27" t="s">
        <v>366</v>
      </c>
    </row>
    <row r="34" spans="2:15" s="23" customFormat="1" ht="10.5" customHeight="1" x14ac:dyDescent="0.25">
      <c r="B34" s="105">
        <v>23</v>
      </c>
      <c r="C34" s="26" t="s">
        <v>270</v>
      </c>
      <c r="D34" s="27" t="s">
        <v>323</v>
      </c>
      <c r="E34" s="29" t="s">
        <v>2437</v>
      </c>
      <c r="F34" s="27">
        <v>3487</v>
      </c>
      <c r="G34" s="27"/>
      <c r="H34" s="28" t="s">
        <v>103</v>
      </c>
      <c r="I34" s="28">
        <v>43</v>
      </c>
      <c r="J34" s="28" t="s">
        <v>224</v>
      </c>
      <c r="K34" s="79">
        <v>16384</v>
      </c>
      <c r="L34" s="27" t="s">
        <v>101</v>
      </c>
      <c r="M34" s="28" t="s">
        <v>225</v>
      </c>
      <c r="N34" s="28" t="s">
        <v>59</v>
      </c>
      <c r="O34" s="27" t="s">
        <v>2439</v>
      </c>
    </row>
    <row r="35" spans="2:15" s="23" customFormat="1" ht="10.5" customHeight="1" x14ac:dyDescent="0.25">
      <c r="B35" s="105">
        <v>24</v>
      </c>
      <c r="C35" s="26" t="s">
        <v>35</v>
      </c>
      <c r="D35" s="27" t="s">
        <v>50</v>
      </c>
      <c r="E35" s="29">
        <v>230319</v>
      </c>
      <c r="F35" s="27">
        <v>3444</v>
      </c>
      <c r="G35" s="27"/>
      <c r="H35" s="28">
        <v>1</v>
      </c>
      <c r="I35" s="28">
        <v>43</v>
      </c>
      <c r="J35" s="28" t="s">
        <v>224</v>
      </c>
      <c r="K35" s="79">
        <v>16384</v>
      </c>
      <c r="L35" s="27" t="s">
        <v>101</v>
      </c>
      <c r="M35" s="27" t="s">
        <v>81</v>
      </c>
      <c r="N35" s="28" t="s">
        <v>59</v>
      </c>
      <c r="O35" s="27" t="s">
        <v>362</v>
      </c>
    </row>
    <row r="36" spans="2:15" s="23" customFormat="1" ht="10.5" customHeight="1" x14ac:dyDescent="0.25">
      <c r="B36" s="105">
        <v>25</v>
      </c>
      <c r="C36" s="26" t="s">
        <v>134</v>
      </c>
      <c r="D36" s="27" t="s">
        <v>145</v>
      </c>
      <c r="E36" s="29" t="s">
        <v>2438</v>
      </c>
      <c r="F36" s="27">
        <v>3603</v>
      </c>
      <c r="G36" s="27"/>
      <c r="H36" s="28" t="s">
        <v>103</v>
      </c>
      <c r="I36" s="27">
        <v>3</v>
      </c>
      <c r="J36" s="28" t="s">
        <v>224</v>
      </c>
      <c r="K36" s="27" t="s">
        <v>5</v>
      </c>
      <c r="L36" s="27" t="s">
        <v>101</v>
      </c>
      <c r="M36" s="27" t="s">
        <v>142</v>
      </c>
      <c r="N36" s="27" t="s">
        <v>5</v>
      </c>
      <c r="O36" s="27" t="s">
        <v>366</v>
      </c>
    </row>
    <row r="37" spans="2:15" s="23" customFormat="1" ht="10.5" customHeight="1" x14ac:dyDescent="0.25">
      <c r="B37" s="105">
        <v>26</v>
      </c>
      <c r="C37" s="26" t="s">
        <v>410</v>
      </c>
      <c r="D37" s="27" t="s">
        <v>409</v>
      </c>
      <c r="E37" s="29" t="s">
        <v>411</v>
      </c>
      <c r="F37" s="27">
        <v>3805</v>
      </c>
      <c r="G37" s="27">
        <v>1</v>
      </c>
      <c r="H37" s="28" t="s">
        <v>397</v>
      </c>
      <c r="I37" s="27">
        <v>33</v>
      </c>
      <c r="J37" s="28" t="s">
        <v>224</v>
      </c>
      <c r="K37" s="27" t="s">
        <v>5</v>
      </c>
      <c r="L37" s="27" t="s">
        <v>101</v>
      </c>
      <c r="M37" s="27" t="s">
        <v>4231</v>
      </c>
      <c r="N37" s="27" t="s">
        <v>5</v>
      </c>
      <c r="O37" s="27" t="s">
        <v>5</v>
      </c>
    </row>
    <row r="38" spans="2:15" s="23" customFormat="1" ht="10.5" customHeight="1" x14ac:dyDescent="0.25">
      <c r="B38" s="105">
        <v>27</v>
      </c>
      <c r="C38" s="26" t="s">
        <v>282</v>
      </c>
      <c r="D38" s="27" t="s">
        <v>281</v>
      </c>
      <c r="E38" s="29" t="s">
        <v>412</v>
      </c>
      <c r="F38" s="27">
        <v>3544</v>
      </c>
      <c r="G38" s="27">
        <v>1</v>
      </c>
      <c r="H38" s="28" t="s">
        <v>397</v>
      </c>
      <c r="I38" s="27">
        <v>43</v>
      </c>
      <c r="J38" s="28" t="s">
        <v>224</v>
      </c>
      <c r="K38" s="27">
        <v>16384</v>
      </c>
      <c r="L38" s="27" t="s">
        <v>101</v>
      </c>
      <c r="M38" s="27" t="s">
        <v>293</v>
      </c>
      <c r="N38" s="27" t="s">
        <v>66</v>
      </c>
      <c r="O38" s="27" t="s">
        <v>599</v>
      </c>
    </row>
    <row r="39" spans="2:15" s="23" customFormat="1" ht="10.5" customHeight="1" x14ac:dyDescent="0.25">
      <c r="B39" s="105">
        <v>28</v>
      </c>
      <c r="C39" s="26" t="s">
        <v>289</v>
      </c>
      <c r="D39" s="27" t="s">
        <v>288</v>
      </c>
      <c r="E39" s="29">
        <v>0.76</v>
      </c>
      <c r="F39" s="27">
        <v>3331</v>
      </c>
      <c r="G39" s="27">
        <v>1</v>
      </c>
      <c r="H39" s="28" t="s">
        <v>397</v>
      </c>
      <c r="I39" s="27">
        <v>43</v>
      </c>
      <c r="J39" s="28" t="s">
        <v>111</v>
      </c>
      <c r="K39" s="27">
        <v>16384</v>
      </c>
      <c r="L39" s="27" t="s">
        <v>5</v>
      </c>
      <c r="M39" s="27" t="s">
        <v>294</v>
      </c>
      <c r="N39" s="27" t="s">
        <v>119</v>
      </c>
      <c r="O39" s="27" t="s">
        <v>120</v>
      </c>
    </row>
    <row r="40" spans="2:15" s="23" customFormat="1" ht="10.5" customHeight="1" x14ac:dyDescent="0.25">
      <c r="B40" s="105">
        <v>29</v>
      </c>
      <c r="C40" s="26" t="s">
        <v>33</v>
      </c>
      <c r="D40" s="27" t="s">
        <v>54</v>
      </c>
      <c r="E40" s="27">
        <v>5.17</v>
      </c>
      <c r="F40" s="27">
        <v>3586</v>
      </c>
      <c r="G40" s="27">
        <v>1</v>
      </c>
      <c r="H40" s="28">
        <v>2</v>
      </c>
      <c r="I40" s="28">
        <v>43</v>
      </c>
      <c r="J40" s="28" t="s">
        <v>224</v>
      </c>
      <c r="K40" s="79">
        <v>16384</v>
      </c>
      <c r="L40" s="27" t="s">
        <v>101</v>
      </c>
      <c r="M40" s="28" t="s">
        <v>82</v>
      </c>
      <c r="N40" s="28" t="s">
        <v>59</v>
      </c>
      <c r="O40" s="27" t="s">
        <v>600</v>
      </c>
    </row>
    <row r="41" spans="2:15" s="23" customFormat="1" ht="10.5" customHeight="1" x14ac:dyDescent="0.25">
      <c r="B41" s="105">
        <v>30</v>
      </c>
      <c r="C41" s="26" t="s">
        <v>40</v>
      </c>
      <c r="D41" s="27" t="s">
        <v>49</v>
      </c>
      <c r="E41" s="27">
        <v>2.4</v>
      </c>
      <c r="F41" s="27">
        <v>3426</v>
      </c>
      <c r="G41" s="27">
        <v>1</v>
      </c>
      <c r="H41" s="28">
        <v>2</v>
      </c>
      <c r="I41" s="28">
        <v>32</v>
      </c>
      <c r="J41" s="28" t="s">
        <v>224</v>
      </c>
      <c r="K41" s="79">
        <v>16384</v>
      </c>
      <c r="L41" s="27" t="s">
        <v>5</v>
      </c>
      <c r="M41" s="28" t="s">
        <v>83</v>
      </c>
      <c r="N41" s="28" t="s">
        <v>59</v>
      </c>
      <c r="O41" s="27" t="s">
        <v>601</v>
      </c>
    </row>
    <row r="42" spans="2:15" s="23" customFormat="1" ht="10.5" customHeight="1" x14ac:dyDescent="0.25">
      <c r="B42" s="105">
        <v>31</v>
      </c>
      <c r="C42" s="26" t="s">
        <v>94</v>
      </c>
      <c r="D42" s="27" t="s">
        <v>98</v>
      </c>
      <c r="E42" s="27">
        <v>230719</v>
      </c>
      <c r="F42" s="27">
        <v>3561</v>
      </c>
      <c r="G42" s="27">
        <v>1</v>
      </c>
      <c r="H42" s="28">
        <v>2</v>
      </c>
      <c r="I42" s="28">
        <v>43</v>
      </c>
      <c r="J42" s="28" t="s">
        <v>224</v>
      </c>
      <c r="K42" s="79">
        <v>16384</v>
      </c>
      <c r="L42" s="27" t="s">
        <v>101</v>
      </c>
      <c r="M42" s="28" t="s">
        <v>106</v>
      </c>
      <c r="N42" s="28" t="s">
        <v>62</v>
      </c>
      <c r="O42" s="27" t="s">
        <v>2442</v>
      </c>
    </row>
    <row r="43" spans="2:15" s="23" customFormat="1" ht="10.5" customHeight="1" x14ac:dyDescent="0.25">
      <c r="B43" s="105">
        <v>32</v>
      </c>
      <c r="C43" s="26" t="s">
        <v>230</v>
      </c>
      <c r="D43" s="27" t="s">
        <v>218</v>
      </c>
      <c r="E43" s="27" t="s">
        <v>433</v>
      </c>
      <c r="F43" s="27">
        <v>3477</v>
      </c>
      <c r="G43" s="27">
        <v>1</v>
      </c>
      <c r="H43" s="28">
        <v>2</v>
      </c>
      <c r="I43" s="28">
        <v>43</v>
      </c>
      <c r="J43" s="28" t="s">
        <v>224</v>
      </c>
      <c r="K43" s="79">
        <v>1024</v>
      </c>
      <c r="L43" s="27" t="s">
        <v>5</v>
      </c>
      <c r="M43" s="28" t="s">
        <v>222</v>
      </c>
      <c r="N43" s="28" t="s">
        <v>140</v>
      </c>
      <c r="O43" s="27" t="s">
        <v>601</v>
      </c>
    </row>
    <row r="44" spans="2:15" s="23" customFormat="1" ht="10.5" customHeight="1" x14ac:dyDescent="0.25">
      <c r="B44" s="105">
        <v>33</v>
      </c>
      <c r="C44" s="26" t="s">
        <v>133</v>
      </c>
      <c r="D44" s="27" t="s">
        <v>128</v>
      </c>
      <c r="E44" s="27">
        <v>0.28699999999999998</v>
      </c>
      <c r="F44" s="27">
        <v>3501</v>
      </c>
      <c r="G44" s="27">
        <v>1</v>
      </c>
      <c r="H44" s="28" t="s">
        <v>397</v>
      </c>
      <c r="I44" s="28">
        <v>43</v>
      </c>
      <c r="J44" s="28" t="s">
        <v>224</v>
      </c>
      <c r="K44" s="79">
        <v>16384</v>
      </c>
      <c r="L44" s="27" t="s">
        <v>101</v>
      </c>
      <c r="M44" s="28" t="s">
        <v>138</v>
      </c>
      <c r="N44" s="28" t="s">
        <v>141</v>
      </c>
      <c r="O44" s="27" t="s">
        <v>512</v>
      </c>
    </row>
    <row r="45" spans="2:15" s="23" customFormat="1" ht="10.5" customHeight="1" x14ac:dyDescent="0.25">
      <c r="B45" s="105">
        <v>34</v>
      </c>
      <c r="C45" s="26" t="s">
        <v>229</v>
      </c>
      <c r="D45" s="27" t="s">
        <v>227</v>
      </c>
      <c r="E45" s="27">
        <v>2.105</v>
      </c>
      <c r="F45" s="27">
        <v>3290</v>
      </c>
      <c r="G45" s="27"/>
      <c r="H45" s="28">
        <v>1</v>
      </c>
      <c r="I45" s="28">
        <v>43</v>
      </c>
      <c r="J45" s="28" t="s">
        <v>224</v>
      </c>
      <c r="K45" s="79">
        <v>16384</v>
      </c>
      <c r="L45" s="27" t="s">
        <v>101</v>
      </c>
      <c r="M45" s="28" t="s">
        <v>223</v>
      </c>
      <c r="N45" s="28" t="s">
        <v>60</v>
      </c>
      <c r="O45" s="27" t="s">
        <v>362</v>
      </c>
    </row>
    <row r="46" spans="2:15" s="23" customFormat="1" ht="10.5" customHeight="1" x14ac:dyDescent="0.25">
      <c r="B46" s="105">
        <v>35</v>
      </c>
      <c r="C46" s="26" t="s">
        <v>276</v>
      </c>
      <c r="D46" s="27" t="s">
        <v>296</v>
      </c>
      <c r="E46" s="27">
        <v>1.5</v>
      </c>
      <c r="F46" s="27">
        <v>3495</v>
      </c>
      <c r="G46" s="27">
        <v>1</v>
      </c>
      <c r="H46" s="28">
        <v>2</v>
      </c>
      <c r="I46" s="28">
        <v>43</v>
      </c>
      <c r="J46" s="28" t="s">
        <v>224</v>
      </c>
      <c r="K46" s="79">
        <v>16384</v>
      </c>
      <c r="L46" s="27" t="s">
        <v>101</v>
      </c>
      <c r="M46" s="28" t="s">
        <v>279</v>
      </c>
      <c r="N46" s="28" t="s">
        <v>63</v>
      </c>
      <c r="O46" s="27" t="s">
        <v>600</v>
      </c>
    </row>
    <row r="47" spans="2:15" s="23" customFormat="1" ht="10.5" customHeight="1" x14ac:dyDescent="0.25">
      <c r="B47" s="105">
        <v>36</v>
      </c>
      <c r="C47" s="26" t="s">
        <v>269</v>
      </c>
      <c r="D47" s="27" t="s">
        <v>217</v>
      </c>
      <c r="E47" s="27" t="s">
        <v>408</v>
      </c>
      <c r="F47" s="27">
        <v>3632</v>
      </c>
      <c r="G47" s="27">
        <v>1</v>
      </c>
      <c r="H47" s="28" t="s">
        <v>397</v>
      </c>
      <c r="I47" s="28" t="s">
        <v>5</v>
      </c>
      <c r="J47" s="28" t="s">
        <v>111</v>
      </c>
      <c r="K47" s="28" t="s">
        <v>5</v>
      </c>
      <c r="L47" s="28" t="s">
        <v>5</v>
      </c>
      <c r="M47" s="28" t="s">
        <v>226</v>
      </c>
      <c r="N47" s="28" t="s">
        <v>329</v>
      </c>
      <c r="O47" s="27" t="s">
        <v>2440</v>
      </c>
    </row>
    <row r="48" spans="2:15" s="23" customFormat="1" ht="21" customHeight="1" x14ac:dyDescent="0.25">
      <c r="B48" s="105">
        <v>37</v>
      </c>
      <c r="C48" s="26" t="s">
        <v>114</v>
      </c>
      <c r="D48" s="27" t="s">
        <v>47</v>
      </c>
      <c r="E48" s="29">
        <v>190826</v>
      </c>
      <c r="F48" s="27">
        <v>3603</v>
      </c>
      <c r="G48" s="27"/>
      <c r="H48" s="28" t="s">
        <v>103</v>
      </c>
      <c r="I48" s="28">
        <v>43</v>
      </c>
      <c r="J48" s="28" t="s">
        <v>224</v>
      </c>
      <c r="K48" s="79">
        <v>16384</v>
      </c>
      <c r="L48" s="27" t="s">
        <v>101</v>
      </c>
      <c r="M48" s="28" t="s">
        <v>67</v>
      </c>
      <c r="N48" s="28" t="s">
        <v>93</v>
      </c>
      <c r="O48" s="27" t="s">
        <v>366</v>
      </c>
    </row>
    <row r="49" spans="2:15" s="23" customFormat="1" ht="10.5" customHeight="1" x14ac:dyDescent="0.25">
      <c r="B49" s="105">
        <v>38</v>
      </c>
      <c r="C49" s="26" t="s">
        <v>404</v>
      </c>
      <c r="D49" s="27" t="s">
        <v>4225</v>
      </c>
      <c r="E49" s="29" t="s">
        <v>406</v>
      </c>
      <c r="F49" s="27">
        <v>3820</v>
      </c>
      <c r="G49" s="27">
        <v>1</v>
      </c>
      <c r="H49" s="28" t="s">
        <v>397</v>
      </c>
      <c r="I49" s="28" t="s">
        <v>324</v>
      </c>
      <c r="J49" s="28" t="s">
        <v>224</v>
      </c>
      <c r="K49" s="79">
        <v>8192</v>
      </c>
      <c r="L49" s="28" t="s">
        <v>101</v>
      </c>
      <c r="M49" s="28" t="s">
        <v>405</v>
      </c>
      <c r="N49" s="28" t="s">
        <v>65</v>
      </c>
      <c r="O49" s="27" t="s">
        <v>2443</v>
      </c>
    </row>
    <row r="50" spans="2:15" s="23" customFormat="1" ht="10.5" customHeight="1" x14ac:dyDescent="0.25">
      <c r="B50" s="105">
        <v>39</v>
      </c>
      <c r="C50" s="26" t="s">
        <v>29</v>
      </c>
      <c r="D50" s="27" t="s">
        <v>51</v>
      </c>
      <c r="E50" s="27" t="s">
        <v>231</v>
      </c>
      <c r="F50" s="27">
        <v>3610</v>
      </c>
      <c r="G50" s="27">
        <v>1</v>
      </c>
      <c r="H50" s="28">
        <v>2</v>
      </c>
      <c r="I50" s="28">
        <v>43</v>
      </c>
      <c r="J50" s="28" t="s">
        <v>224</v>
      </c>
      <c r="K50" s="79">
        <v>16384</v>
      </c>
      <c r="L50" s="27" t="s">
        <v>101</v>
      </c>
      <c r="M50" s="28" t="s">
        <v>85</v>
      </c>
      <c r="N50" s="28" t="s">
        <v>66</v>
      </c>
      <c r="O50" s="27" t="s">
        <v>600</v>
      </c>
    </row>
    <row r="51" spans="2:15" s="23" customFormat="1" ht="10.5" customHeight="1" x14ac:dyDescent="0.25">
      <c r="B51" s="105">
        <v>40</v>
      </c>
      <c r="C51" s="26" t="s">
        <v>284</v>
      </c>
      <c r="D51" s="27" t="s">
        <v>283</v>
      </c>
      <c r="E51" s="27" t="s">
        <v>285</v>
      </c>
      <c r="F51" s="27">
        <v>3534</v>
      </c>
      <c r="G51" s="27">
        <v>1</v>
      </c>
      <c r="H51" s="28" t="s">
        <v>397</v>
      </c>
      <c r="I51" s="28">
        <v>42</v>
      </c>
      <c r="J51" s="28" t="s">
        <v>224</v>
      </c>
      <c r="K51" s="79">
        <v>16384</v>
      </c>
      <c r="L51" s="27" t="s">
        <v>101</v>
      </c>
      <c r="M51" s="28" t="s">
        <v>292</v>
      </c>
      <c r="N51" s="28" t="s">
        <v>60</v>
      </c>
      <c r="O51" s="27" t="s">
        <v>512</v>
      </c>
    </row>
    <row r="52" spans="2:15" s="23" customFormat="1" ht="10.5" customHeight="1" x14ac:dyDescent="0.25">
      <c r="B52" s="105">
        <v>41</v>
      </c>
      <c r="C52" s="26" t="s">
        <v>89</v>
      </c>
      <c r="D52" s="27" t="s">
        <v>280</v>
      </c>
      <c r="E52" s="27" t="s">
        <v>399</v>
      </c>
      <c r="F52" s="27">
        <v>3219</v>
      </c>
      <c r="G52" s="27">
        <v>1</v>
      </c>
      <c r="H52" s="28" t="s">
        <v>397</v>
      </c>
      <c r="I52" s="28">
        <v>43</v>
      </c>
      <c r="J52" s="28" t="s">
        <v>224</v>
      </c>
      <c r="K52" s="79">
        <v>16384</v>
      </c>
      <c r="L52" s="27" t="s">
        <v>101</v>
      </c>
      <c r="M52" s="28" t="s">
        <v>295</v>
      </c>
      <c r="N52" s="28" t="s">
        <v>393</v>
      </c>
      <c r="O52" s="27" t="s">
        <v>599</v>
      </c>
    </row>
    <row r="53" spans="2:15" s="23" customFormat="1" ht="10.5" customHeight="1" x14ac:dyDescent="0.25">
      <c r="B53" s="105">
        <v>42</v>
      </c>
      <c r="C53" s="26" t="s">
        <v>132</v>
      </c>
      <c r="D53" s="27" t="s">
        <v>129</v>
      </c>
      <c r="E53" s="29">
        <v>7.07</v>
      </c>
      <c r="F53" s="27">
        <v>3459</v>
      </c>
      <c r="G53" s="27">
        <v>1</v>
      </c>
      <c r="H53" s="28" t="s">
        <v>397</v>
      </c>
      <c r="I53" s="27">
        <v>43</v>
      </c>
      <c r="J53" s="27" t="s">
        <v>111</v>
      </c>
      <c r="K53" s="81">
        <v>16384</v>
      </c>
      <c r="L53" s="28" t="s">
        <v>5</v>
      </c>
      <c r="M53" s="28" t="s">
        <v>137</v>
      </c>
      <c r="N53" s="28" t="s">
        <v>140</v>
      </c>
      <c r="O53" s="27" t="s">
        <v>120</v>
      </c>
    </row>
    <row r="54" spans="2:15" s="23" customFormat="1" ht="10.5" customHeight="1" x14ac:dyDescent="0.25">
      <c r="B54" s="105">
        <v>43</v>
      </c>
      <c r="C54" s="26" t="s">
        <v>30</v>
      </c>
      <c r="D54" s="27" t="s">
        <v>79</v>
      </c>
      <c r="E54" s="27">
        <v>2.7</v>
      </c>
      <c r="F54" s="27">
        <v>3597</v>
      </c>
      <c r="G54" s="27">
        <v>1</v>
      </c>
      <c r="H54" s="28">
        <v>2</v>
      </c>
      <c r="I54" s="28">
        <v>43</v>
      </c>
      <c r="J54" s="28" t="s">
        <v>224</v>
      </c>
      <c r="K54" s="79">
        <v>16384</v>
      </c>
      <c r="L54" s="27" t="s">
        <v>101</v>
      </c>
      <c r="M54" s="28" t="s">
        <v>86</v>
      </c>
      <c r="N54" s="28" t="s">
        <v>62</v>
      </c>
      <c r="O54" s="27" t="s">
        <v>600</v>
      </c>
    </row>
    <row r="55" spans="2:15" s="23" customFormat="1" ht="10.5" customHeight="1" x14ac:dyDescent="0.25">
      <c r="B55" s="105">
        <v>44</v>
      </c>
      <c r="C55" s="26" t="s">
        <v>31</v>
      </c>
      <c r="D55" s="27" t="s">
        <v>53</v>
      </c>
      <c r="E55" s="27">
        <v>3.68</v>
      </c>
      <c r="F55" s="27">
        <v>3602</v>
      </c>
      <c r="G55" s="27">
        <v>1</v>
      </c>
      <c r="H55" s="28" t="s">
        <v>397</v>
      </c>
      <c r="I55" s="28">
        <v>43</v>
      </c>
      <c r="J55" s="28" t="s">
        <v>224</v>
      </c>
      <c r="K55" s="79">
        <v>8192</v>
      </c>
      <c r="L55" s="27" t="s">
        <v>101</v>
      </c>
      <c r="M55" s="28" t="s">
        <v>87</v>
      </c>
      <c r="N55" s="28" t="s">
        <v>59</v>
      </c>
      <c r="O55" s="27" t="s">
        <v>599</v>
      </c>
    </row>
    <row r="56" spans="2:15" s="23" customFormat="1" ht="10.5" customHeight="1" x14ac:dyDescent="0.25">
      <c r="B56" s="105">
        <v>45</v>
      </c>
      <c r="C56" s="26" t="s">
        <v>220</v>
      </c>
      <c r="D56" s="27" t="s">
        <v>219</v>
      </c>
      <c r="E56" s="29">
        <v>0.6</v>
      </c>
      <c r="F56" s="27">
        <v>3572</v>
      </c>
      <c r="G56" s="27">
        <v>1</v>
      </c>
      <c r="H56" s="28" t="s">
        <v>397</v>
      </c>
      <c r="I56" s="28">
        <v>43</v>
      </c>
      <c r="J56" s="28" t="s">
        <v>224</v>
      </c>
      <c r="K56" s="79">
        <v>16384</v>
      </c>
      <c r="L56" s="27" t="s">
        <v>5</v>
      </c>
      <c r="M56" s="28" t="s">
        <v>221</v>
      </c>
      <c r="N56" s="28" t="s">
        <v>232</v>
      </c>
      <c r="O56" s="27" t="s">
        <v>512</v>
      </c>
    </row>
    <row r="57" spans="2:15" s="23" customFormat="1" ht="10.5" customHeight="1" x14ac:dyDescent="0.25">
      <c r="B57" s="158">
        <v>46</v>
      </c>
      <c r="C57" s="37" t="s">
        <v>131</v>
      </c>
      <c r="D57" s="37" t="s">
        <v>130</v>
      </c>
      <c r="E57" s="37" t="s">
        <v>2435</v>
      </c>
      <c r="F57" s="37">
        <v>3449</v>
      </c>
      <c r="G57" s="37"/>
      <c r="H57" s="82">
        <v>1</v>
      </c>
      <c r="I57" s="38">
        <v>43</v>
      </c>
      <c r="J57" s="38" t="s">
        <v>224</v>
      </c>
      <c r="K57" s="38">
        <v>16384</v>
      </c>
      <c r="L57" s="37" t="s">
        <v>101</v>
      </c>
      <c r="M57" s="38" t="s">
        <v>136</v>
      </c>
      <c r="N57" s="38" t="s">
        <v>139</v>
      </c>
      <c r="O57" s="114" t="s">
        <v>362</v>
      </c>
    </row>
  </sheetData>
  <sortState xmlns:xlrd2="http://schemas.microsoft.com/office/spreadsheetml/2017/richdata2" ref="A11:O34">
    <sortCondition ref="D11:D34"/>
  </sortState>
  <mergeCells count="8">
    <mergeCell ref="N9:N10"/>
    <mergeCell ref="B9:B10"/>
    <mergeCell ref="I9:I10"/>
    <mergeCell ref="E9:H9"/>
    <mergeCell ref="L9:L10"/>
    <mergeCell ref="M9:M10"/>
    <mergeCell ref="C9:D9"/>
    <mergeCell ref="K9:K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17"/>
  <sheetViews>
    <sheetView zoomScale="160" zoomScaleNormal="160" workbookViewId="0">
      <selection activeCell="A2" sqref="A2"/>
    </sheetView>
  </sheetViews>
  <sheetFormatPr defaultRowHeight="12" x14ac:dyDescent="0.25"/>
  <cols>
    <col min="1" max="1" width="1.7109375" style="8" customWidth="1"/>
    <col min="2" max="2" width="5.7109375" style="213" customWidth="1"/>
    <col min="3" max="3" width="2.7109375" style="213" customWidth="1"/>
    <col min="4" max="4" width="26.28515625" style="20" customWidth="1"/>
    <col min="5" max="5" width="4.42578125" style="213" customWidth="1"/>
    <col min="6" max="6" width="4" style="213" customWidth="1"/>
    <col min="7" max="7" width="4" style="241" customWidth="1"/>
    <col min="8" max="8" width="5.7109375" style="103" customWidth="1"/>
    <col min="9" max="9" width="5.7109375" style="299" customWidth="1"/>
    <col min="10" max="10" width="1.7109375" style="43" customWidth="1"/>
    <col min="11" max="11" width="4.7109375" style="233" customWidth="1"/>
    <col min="12" max="12" width="4.28515625" style="125" hidden="1" customWidth="1"/>
    <col min="13" max="13" width="0.85546875" style="125" customWidth="1"/>
    <col min="14" max="23" width="6.7109375" style="125" customWidth="1"/>
    <col min="24" max="29" width="6.7109375" style="213" customWidth="1"/>
    <col min="30" max="31" width="5.7109375" style="21" customWidth="1"/>
    <col min="32" max="32" width="4.7109375" style="21" customWidth="1"/>
    <col min="33" max="33" width="1.7109375" style="21" customWidth="1"/>
    <col min="34" max="34" width="16.28515625" style="42" customWidth="1"/>
    <col min="35" max="35" width="4.28515625" style="9" customWidth="1"/>
    <col min="36" max="36" width="4.7109375" style="9" customWidth="1"/>
    <col min="37" max="37" width="5.28515625" style="9" customWidth="1"/>
    <col min="38" max="38" width="5.7109375" style="9" customWidth="1"/>
    <col min="39" max="39" width="3.7109375" style="213" customWidth="1"/>
    <col min="40" max="40" width="21.7109375" style="10" customWidth="1"/>
    <col min="41" max="41" width="26.7109375" style="10" customWidth="1"/>
    <col min="42" max="42" width="3.7109375" style="213" hidden="1" customWidth="1"/>
    <col min="43" max="43" width="12.7109375" style="10" hidden="1" customWidth="1"/>
    <col min="44" max="44" width="3.7109375" style="127" customWidth="1"/>
    <col min="45" max="45" width="7.28515625" style="66" customWidth="1"/>
    <col min="46" max="46" width="9.140625" style="8"/>
    <col min="47" max="47" width="9.140625" style="213"/>
    <col min="48" max="48" width="3.7109375" style="213" hidden="1" customWidth="1"/>
    <col min="49" max="52" width="3.7109375" style="213" customWidth="1"/>
    <col min="53" max="16384" width="9.140625" style="8"/>
  </cols>
  <sheetData>
    <row r="1" spans="1:52" ht="18.75" x14ac:dyDescent="0.25">
      <c r="A1" s="19" t="s">
        <v>413</v>
      </c>
      <c r="B1" s="74"/>
    </row>
    <row r="2" spans="1:52" ht="12" customHeight="1" x14ac:dyDescent="0.25">
      <c r="A2" s="19"/>
      <c r="B2" s="74"/>
    </row>
    <row r="3" spans="1:52" ht="12" customHeight="1" x14ac:dyDescent="0.25">
      <c r="A3" s="19"/>
      <c r="B3" s="74"/>
      <c r="C3" s="88"/>
      <c r="D3" s="161"/>
      <c r="E3" s="88"/>
      <c r="F3" s="88"/>
      <c r="G3" s="242"/>
      <c r="H3" s="97"/>
      <c r="I3" s="300"/>
      <c r="J3" s="123"/>
      <c r="K3" s="234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9"/>
      <c r="Y3" s="99"/>
      <c r="Z3" s="99"/>
      <c r="AA3" s="99"/>
      <c r="AB3" s="99"/>
      <c r="AC3" s="99"/>
      <c r="AD3" s="152"/>
      <c r="AE3" s="152"/>
    </row>
    <row r="4" spans="1:52" ht="12" customHeight="1" x14ac:dyDescent="0.25">
      <c r="A4" s="19"/>
      <c r="B4" s="74"/>
      <c r="C4" s="88"/>
      <c r="D4" s="161"/>
      <c r="E4" s="88"/>
      <c r="F4" s="88"/>
      <c r="G4" s="242"/>
      <c r="H4" s="97"/>
      <c r="I4" s="300"/>
      <c r="J4" s="123"/>
      <c r="K4" s="234"/>
      <c r="L4" s="95"/>
      <c r="M4" s="95"/>
      <c r="N4" s="97"/>
      <c r="O4" s="97"/>
      <c r="P4" s="97"/>
      <c r="Q4" s="97"/>
      <c r="R4" s="97"/>
      <c r="S4" s="97"/>
      <c r="T4" s="97"/>
      <c r="U4" s="97"/>
      <c r="V4" s="97"/>
      <c r="W4" s="97"/>
      <c r="X4" s="86"/>
      <c r="Y4" s="86"/>
      <c r="Z4" s="86"/>
      <c r="AA4" s="86"/>
      <c r="AB4" s="86"/>
      <c r="AC4" s="86"/>
      <c r="AD4" s="86"/>
      <c r="AE4" s="86"/>
    </row>
    <row r="5" spans="1:52" s="46" customFormat="1" ht="12" customHeight="1" x14ac:dyDescent="0.25">
      <c r="A5" s="19"/>
      <c r="B5" s="74" t="s">
        <v>415</v>
      </c>
      <c r="C5" s="216" t="s">
        <v>0</v>
      </c>
      <c r="D5" s="49" t="s">
        <v>28</v>
      </c>
      <c r="E5" s="216" t="s">
        <v>4229</v>
      </c>
      <c r="F5" s="216" t="s">
        <v>90</v>
      </c>
      <c r="G5" s="243" t="s">
        <v>4149</v>
      </c>
      <c r="H5" s="16" t="s">
        <v>4145</v>
      </c>
      <c r="I5" s="301" t="s">
        <v>4148</v>
      </c>
      <c r="J5" s="151" t="s">
        <v>4146</v>
      </c>
      <c r="K5" s="235" t="s">
        <v>4189</v>
      </c>
      <c r="L5" s="216" t="s">
        <v>4148</v>
      </c>
      <c r="M5" s="230"/>
      <c r="N5" s="18" t="s">
        <v>269</v>
      </c>
      <c r="O5" s="18" t="s">
        <v>404</v>
      </c>
      <c r="P5" s="18" t="s">
        <v>410</v>
      </c>
      <c r="Q5" s="18" t="s">
        <v>282</v>
      </c>
      <c r="R5" s="18" t="s">
        <v>31</v>
      </c>
      <c r="S5" s="18" t="s">
        <v>89</v>
      </c>
      <c r="T5" s="18" t="s">
        <v>233</v>
      </c>
      <c r="U5" s="18" t="s">
        <v>429</v>
      </c>
      <c r="V5" s="18" t="s">
        <v>220</v>
      </c>
      <c r="W5" s="18" t="s">
        <v>133</v>
      </c>
      <c r="X5" s="18" t="s">
        <v>284</v>
      </c>
      <c r="Y5" s="18" t="s">
        <v>287</v>
      </c>
      <c r="Z5" s="18" t="s">
        <v>289</v>
      </c>
      <c r="AA5" s="18" t="s">
        <v>615</v>
      </c>
      <c r="AB5" s="18" t="s">
        <v>132</v>
      </c>
      <c r="AC5" s="18" t="s">
        <v>402</v>
      </c>
      <c r="AD5" s="18" t="s">
        <v>318</v>
      </c>
      <c r="AE5" s="18" t="s">
        <v>322</v>
      </c>
      <c r="AF5" s="221"/>
      <c r="AG5" s="221"/>
      <c r="AH5" s="48"/>
      <c r="AI5" s="72"/>
      <c r="AJ5" s="72"/>
      <c r="AK5" s="72"/>
      <c r="AL5" s="72"/>
      <c r="AM5" s="74"/>
      <c r="AN5" s="47"/>
      <c r="AO5" s="47"/>
      <c r="AP5" s="74"/>
      <c r="AQ5" s="47"/>
      <c r="AR5" s="128"/>
      <c r="AS5" s="104"/>
      <c r="AU5" s="74"/>
      <c r="AV5" s="74"/>
      <c r="AW5" s="74"/>
      <c r="AX5" s="74"/>
      <c r="AY5" s="74"/>
      <c r="AZ5" s="74"/>
    </row>
    <row r="6" spans="1:52" s="46" customFormat="1" ht="0.6" customHeight="1" x14ac:dyDescent="0.25">
      <c r="A6" s="19"/>
      <c r="B6" s="74"/>
      <c r="C6" s="260"/>
      <c r="D6" s="270"/>
      <c r="E6" s="260"/>
      <c r="F6" s="260"/>
      <c r="G6" s="262"/>
      <c r="H6" s="261"/>
      <c r="I6" s="302"/>
      <c r="J6" s="264"/>
      <c r="K6" s="265"/>
      <c r="L6" s="260"/>
      <c r="M6" s="266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21"/>
      <c r="AG6" s="221"/>
      <c r="AH6" s="48"/>
      <c r="AI6" s="72"/>
      <c r="AJ6" s="72"/>
      <c r="AK6" s="72"/>
      <c r="AL6" s="72"/>
      <c r="AM6" s="74"/>
      <c r="AN6" s="47"/>
      <c r="AO6" s="47"/>
      <c r="AP6" s="74"/>
      <c r="AQ6" s="47"/>
      <c r="AR6" s="128"/>
      <c r="AS6" s="104"/>
      <c r="AU6" s="74"/>
      <c r="AV6" s="74"/>
      <c r="AW6" s="74"/>
      <c r="AX6" s="74"/>
      <c r="AY6" s="74"/>
      <c r="AZ6" s="74"/>
    </row>
    <row r="7" spans="1:52" ht="12" customHeight="1" x14ac:dyDescent="0.25">
      <c r="A7" s="19"/>
      <c r="B7" s="74"/>
      <c r="C7" s="85">
        <v>1</v>
      </c>
      <c r="D7" s="269" t="s">
        <v>416</v>
      </c>
      <c r="E7" s="268">
        <v>3632</v>
      </c>
      <c r="F7" s="100">
        <v>29.5</v>
      </c>
      <c r="G7" s="89">
        <f>F7*100/34</f>
        <v>86.764705882352942</v>
      </c>
      <c r="H7" s="17">
        <v>456.5</v>
      </c>
      <c r="I7" s="303">
        <v>77.399653979238749</v>
      </c>
      <c r="J7" s="240">
        <v>0</v>
      </c>
      <c r="K7" s="237">
        <v>163</v>
      </c>
      <c r="L7" s="17">
        <f>H7*49/289</f>
        <v>77.399653979238749</v>
      </c>
      <c r="M7" s="110"/>
      <c r="N7" s="93"/>
      <c r="O7" s="124" t="s">
        <v>303</v>
      </c>
      <c r="P7" s="124" t="s">
        <v>303</v>
      </c>
      <c r="Q7" s="124" t="s">
        <v>266</v>
      </c>
      <c r="R7" s="124" t="s">
        <v>266</v>
      </c>
      <c r="S7" s="124" t="s">
        <v>266</v>
      </c>
      <c r="T7" s="124" t="s">
        <v>300</v>
      </c>
      <c r="U7" s="124" t="s">
        <v>301</v>
      </c>
      <c r="V7" s="124" t="s">
        <v>301</v>
      </c>
      <c r="W7" s="124" t="s">
        <v>266</v>
      </c>
      <c r="X7" s="124" t="s">
        <v>266</v>
      </c>
      <c r="Y7" s="124" t="s">
        <v>300</v>
      </c>
      <c r="Z7" s="124" t="s">
        <v>266</v>
      </c>
      <c r="AA7" s="124" t="s">
        <v>301</v>
      </c>
      <c r="AB7" s="124" t="s">
        <v>266</v>
      </c>
      <c r="AC7" s="124" t="s">
        <v>266</v>
      </c>
      <c r="AD7" s="124" t="s">
        <v>266</v>
      </c>
      <c r="AE7" s="124" t="s">
        <v>266</v>
      </c>
    </row>
    <row r="8" spans="1:52" ht="12" customHeight="1" x14ac:dyDescent="0.25">
      <c r="A8" s="19"/>
      <c r="B8" s="74"/>
      <c r="C8" s="84">
        <v>2</v>
      </c>
      <c r="D8" s="45" t="s">
        <v>4226</v>
      </c>
      <c r="E8" s="213">
        <v>3820</v>
      </c>
      <c r="F8" s="103">
        <v>29</v>
      </c>
      <c r="G8" s="241">
        <f t="shared" ref="G8:G24" si="0">F8*100/34</f>
        <v>85.294117647058826</v>
      </c>
      <c r="H8" s="9">
        <v>438</v>
      </c>
      <c r="I8" s="299">
        <v>74.262975778546718</v>
      </c>
      <c r="J8" s="238">
        <v>0</v>
      </c>
      <c r="K8" s="233">
        <v>-21</v>
      </c>
      <c r="L8" s="9">
        <f t="shared" ref="L8:L24" si="1">H8*49/289</f>
        <v>74.262975778546718</v>
      </c>
      <c r="M8" s="8"/>
      <c r="N8" s="125" t="s">
        <v>303</v>
      </c>
      <c r="O8" s="91"/>
      <c r="P8" s="125" t="s">
        <v>301</v>
      </c>
      <c r="Q8" s="125" t="s">
        <v>302</v>
      </c>
      <c r="R8" s="125" t="s">
        <v>301</v>
      </c>
      <c r="S8" s="125" t="s">
        <v>301</v>
      </c>
      <c r="T8" s="125" t="s">
        <v>301</v>
      </c>
      <c r="U8" s="125" t="s">
        <v>266</v>
      </c>
      <c r="V8" s="125" t="s">
        <v>266</v>
      </c>
      <c r="W8" s="125" t="s">
        <v>300</v>
      </c>
      <c r="X8" s="125" t="s">
        <v>266</v>
      </c>
      <c r="Y8" s="125" t="s">
        <v>266</v>
      </c>
      <c r="Z8" s="125" t="s">
        <v>266</v>
      </c>
      <c r="AA8" s="125" t="s">
        <v>266</v>
      </c>
      <c r="AB8" s="125" t="s">
        <v>266</v>
      </c>
      <c r="AC8" s="125" t="s">
        <v>266</v>
      </c>
      <c r="AD8" s="125" t="s">
        <v>266</v>
      </c>
      <c r="AE8" s="125" t="s">
        <v>266</v>
      </c>
    </row>
    <row r="9" spans="1:52" ht="12" customHeight="1" x14ac:dyDescent="0.25">
      <c r="A9" s="19"/>
      <c r="B9" s="74"/>
      <c r="C9" s="84">
        <v>3</v>
      </c>
      <c r="D9" s="45" t="s">
        <v>440</v>
      </c>
      <c r="E9" s="213">
        <v>3805</v>
      </c>
      <c r="F9" s="103">
        <v>26.5</v>
      </c>
      <c r="G9" s="241">
        <f t="shared" si="0"/>
        <v>77.941176470588232</v>
      </c>
      <c r="H9" s="9">
        <v>405.25</v>
      </c>
      <c r="I9" s="299">
        <v>68.710207612456742</v>
      </c>
      <c r="J9" s="238">
        <v>0</v>
      </c>
      <c r="K9" s="233">
        <v>-90</v>
      </c>
      <c r="L9" s="9">
        <f t="shared" si="1"/>
        <v>68.710207612456742</v>
      </c>
      <c r="M9" s="8"/>
      <c r="N9" s="125" t="s">
        <v>303</v>
      </c>
      <c r="O9" s="125" t="s">
        <v>302</v>
      </c>
      <c r="P9" s="91"/>
      <c r="Q9" s="125" t="s">
        <v>266</v>
      </c>
      <c r="R9" s="125" t="s">
        <v>300</v>
      </c>
      <c r="S9" s="125" t="s">
        <v>301</v>
      </c>
      <c r="T9" s="125" t="s">
        <v>266</v>
      </c>
      <c r="U9" s="125" t="s">
        <v>301</v>
      </c>
      <c r="V9" s="125" t="s">
        <v>266</v>
      </c>
      <c r="W9" s="125" t="s">
        <v>303</v>
      </c>
      <c r="X9" s="125" t="s">
        <v>301</v>
      </c>
      <c r="Y9" s="125" t="s">
        <v>300</v>
      </c>
      <c r="Z9" s="125" t="s">
        <v>300</v>
      </c>
      <c r="AA9" s="125" t="s">
        <v>300</v>
      </c>
      <c r="AB9" s="125" t="s">
        <v>301</v>
      </c>
      <c r="AC9" s="125" t="s">
        <v>266</v>
      </c>
      <c r="AD9" s="125" t="s">
        <v>266</v>
      </c>
      <c r="AE9" s="125" t="s">
        <v>266</v>
      </c>
    </row>
    <row r="10" spans="1:52" ht="12" customHeight="1" x14ac:dyDescent="0.25">
      <c r="A10" s="19"/>
      <c r="B10" s="74"/>
      <c r="C10" s="84">
        <v>4</v>
      </c>
      <c r="D10" s="45" t="s">
        <v>418</v>
      </c>
      <c r="E10" s="213">
        <v>3544</v>
      </c>
      <c r="F10" s="103">
        <v>23</v>
      </c>
      <c r="G10" s="241">
        <f t="shared" si="0"/>
        <v>67.647058823529406</v>
      </c>
      <c r="H10" s="9">
        <v>329.25</v>
      </c>
      <c r="I10" s="299">
        <v>55.824394463667822</v>
      </c>
      <c r="J10" s="238">
        <v>0</v>
      </c>
      <c r="K10" s="233">
        <v>55</v>
      </c>
      <c r="L10" s="9">
        <f t="shared" si="1"/>
        <v>55.824394463667822</v>
      </c>
      <c r="M10" s="8"/>
      <c r="N10" s="125" t="s">
        <v>299</v>
      </c>
      <c r="O10" s="125" t="s">
        <v>301</v>
      </c>
      <c r="P10" s="125" t="s">
        <v>299</v>
      </c>
      <c r="Q10" s="91"/>
      <c r="R10" s="125" t="s">
        <v>300</v>
      </c>
      <c r="S10" s="125" t="s">
        <v>303</v>
      </c>
      <c r="T10" s="125" t="s">
        <v>303</v>
      </c>
      <c r="U10" s="125" t="s">
        <v>267</v>
      </c>
      <c r="V10" s="125" t="s">
        <v>266</v>
      </c>
      <c r="W10" s="125" t="s">
        <v>301</v>
      </c>
      <c r="X10" s="125" t="s">
        <v>301</v>
      </c>
      <c r="Y10" s="125" t="s">
        <v>266</v>
      </c>
      <c r="Z10" s="125" t="s">
        <v>303</v>
      </c>
      <c r="AA10" s="125" t="s">
        <v>301</v>
      </c>
      <c r="AB10" s="125" t="s">
        <v>301</v>
      </c>
      <c r="AC10" s="125" t="s">
        <v>266</v>
      </c>
      <c r="AD10" s="125" t="s">
        <v>266</v>
      </c>
      <c r="AE10" s="125" t="s">
        <v>266</v>
      </c>
    </row>
    <row r="11" spans="1:52" ht="12" customHeight="1" x14ac:dyDescent="0.25">
      <c r="A11" s="19"/>
      <c r="B11" s="74"/>
      <c r="C11" s="84">
        <v>5</v>
      </c>
      <c r="D11" s="45" t="s">
        <v>419</v>
      </c>
      <c r="E11" s="213">
        <v>3602</v>
      </c>
      <c r="F11" s="103">
        <v>23</v>
      </c>
      <c r="G11" s="241">
        <f t="shared" si="0"/>
        <v>67.647058823529406</v>
      </c>
      <c r="H11" s="9">
        <v>317.75</v>
      </c>
      <c r="I11" s="299">
        <v>53.87456747404844</v>
      </c>
      <c r="J11" s="238">
        <v>0</v>
      </c>
      <c r="K11" s="233">
        <v>-12</v>
      </c>
      <c r="L11" s="9">
        <f t="shared" si="1"/>
        <v>53.87456747404844</v>
      </c>
      <c r="M11" s="8"/>
      <c r="N11" s="125" t="s">
        <v>299</v>
      </c>
      <c r="O11" s="125" t="s">
        <v>302</v>
      </c>
      <c r="P11" s="125" t="s">
        <v>304</v>
      </c>
      <c r="Q11" s="125" t="s">
        <v>304</v>
      </c>
      <c r="R11" s="91"/>
      <c r="S11" s="125" t="s">
        <v>266</v>
      </c>
      <c r="T11" s="125" t="s">
        <v>301</v>
      </c>
      <c r="U11" s="125" t="s">
        <v>300</v>
      </c>
      <c r="V11" s="125" t="s">
        <v>303</v>
      </c>
      <c r="W11" s="125" t="s">
        <v>266</v>
      </c>
      <c r="X11" s="125" t="s">
        <v>301</v>
      </c>
      <c r="Y11" s="125" t="s">
        <v>303</v>
      </c>
      <c r="Z11" s="125" t="s">
        <v>300</v>
      </c>
      <c r="AA11" s="125" t="s">
        <v>301</v>
      </c>
      <c r="AB11" s="125" t="s">
        <v>266</v>
      </c>
      <c r="AC11" s="125" t="s">
        <v>266</v>
      </c>
      <c r="AD11" s="125" t="s">
        <v>266</v>
      </c>
      <c r="AE11" s="125" t="s">
        <v>266</v>
      </c>
    </row>
    <row r="12" spans="1:52" ht="12" customHeight="1" x14ac:dyDescent="0.25">
      <c r="A12" s="19"/>
      <c r="B12" s="74"/>
      <c r="C12" s="84">
        <v>6</v>
      </c>
      <c r="D12" s="45" t="s">
        <v>420</v>
      </c>
      <c r="E12" s="213">
        <v>3299</v>
      </c>
      <c r="F12" s="103">
        <v>20</v>
      </c>
      <c r="G12" s="241">
        <f t="shared" si="0"/>
        <v>58.823529411764703</v>
      </c>
      <c r="H12" s="9">
        <v>273.25</v>
      </c>
      <c r="I12" s="299">
        <v>46.329584775086502</v>
      </c>
      <c r="J12" s="238">
        <v>0</v>
      </c>
      <c r="K12" s="233">
        <v>246</v>
      </c>
      <c r="L12" s="9">
        <f t="shared" si="1"/>
        <v>46.329584775086502</v>
      </c>
      <c r="M12" s="8"/>
      <c r="N12" s="125" t="s">
        <v>299</v>
      </c>
      <c r="O12" s="125" t="s">
        <v>302</v>
      </c>
      <c r="P12" s="125" t="s">
        <v>302</v>
      </c>
      <c r="Q12" s="125" t="s">
        <v>303</v>
      </c>
      <c r="R12" s="125" t="s">
        <v>299</v>
      </c>
      <c r="S12" s="91"/>
      <c r="T12" s="125" t="s">
        <v>301</v>
      </c>
      <c r="U12" s="125" t="s">
        <v>305</v>
      </c>
      <c r="V12" s="125" t="s">
        <v>303</v>
      </c>
      <c r="W12" s="125" t="s">
        <v>300</v>
      </c>
      <c r="X12" s="125" t="s">
        <v>301</v>
      </c>
      <c r="Y12" s="125" t="s">
        <v>266</v>
      </c>
      <c r="Z12" s="125" t="s">
        <v>305</v>
      </c>
      <c r="AA12" s="125" t="s">
        <v>300</v>
      </c>
      <c r="AB12" s="125" t="s">
        <v>266</v>
      </c>
      <c r="AC12" s="125" t="s">
        <v>305</v>
      </c>
      <c r="AD12" s="125" t="s">
        <v>266</v>
      </c>
      <c r="AE12" s="125" t="s">
        <v>266</v>
      </c>
    </row>
    <row r="13" spans="1:52" ht="12" customHeight="1" x14ac:dyDescent="0.25">
      <c r="A13" s="19"/>
      <c r="B13" s="74"/>
      <c r="C13" s="84">
        <v>7</v>
      </c>
      <c r="D13" s="45" t="s">
        <v>327</v>
      </c>
      <c r="E13" s="213">
        <v>3518</v>
      </c>
      <c r="F13" s="103">
        <v>19</v>
      </c>
      <c r="G13" s="241">
        <f t="shared" si="0"/>
        <v>55.882352941176471</v>
      </c>
      <c r="H13" s="9">
        <v>253.5</v>
      </c>
      <c r="I13" s="299">
        <v>42.98096885813149</v>
      </c>
      <c r="J13" s="43">
        <v>1</v>
      </c>
      <c r="K13" s="233">
        <v>-42</v>
      </c>
      <c r="L13" s="9">
        <f t="shared" si="1"/>
        <v>42.98096885813149</v>
      </c>
      <c r="M13" s="8"/>
      <c r="N13" s="125" t="s">
        <v>304</v>
      </c>
      <c r="O13" s="125" t="s">
        <v>302</v>
      </c>
      <c r="P13" s="125" t="s">
        <v>299</v>
      </c>
      <c r="Q13" s="125" t="s">
        <v>303</v>
      </c>
      <c r="R13" s="125" t="s">
        <v>302</v>
      </c>
      <c r="S13" s="125" t="s">
        <v>302</v>
      </c>
      <c r="T13" s="91"/>
      <c r="U13" s="125" t="s">
        <v>305</v>
      </c>
      <c r="V13" s="125" t="s">
        <v>303</v>
      </c>
      <c r="W13" s="125" t="s">
        <v>300</v>
      </c>
      <c r="X13" s="125" t="s">
        <v>300</v>
      </c>
      <c r="Y13" s="125" t="s">
        <v>304</v>
      </c>
      <c r="Z13" s="125" t="s">
        <v>301</v>
      </c>
      <c r="AA13" s="125" t="s">
        <v>301</v>
      </c>
      <c r="AB13" s="125" t="s">
        <v>300</v>
      </c>
      <c r="AC13" s="125" t="s">
        <v>266</v>
      </c>
      <c r="AD13" s="125" t="s">
        <v>266</v>
      </c>
      <c r="AE13" s="125" t="s">
        <v>266</v>
      </c>
    </row>
    <row r="14" spans="1:52" ht="12" customHeight="1" x14ac:dyDescent="0.25">
      <c r="A14" s="19"/>
      <c r="B14" s="74"/>
      <c r="C14" s="84">
        <v>8</v>
      </c>
      <c r="D14" s="45" t="s">
        <v>421</v>
      </c>
      <c r="E14" s="213">
        <v>3328</v>
      </c>
      <c r="F14" s="103">
        <v>17.5</v>
      </c>
      <c r="G14" s="241">
        <f t="shared" si="0"/>
        <v>51.470588235294116</v>
      </c>
      <c r="H14" s="9">
        <v>254</v>
      </c>
      <c r="I14" s="299">
        <v>43.065743944636679</v>
      </c>
      <c r="J14" s="238">
        <v>0</v>
      </c>
      <c r="K14" s="233">
        <v>135</v>
      </c>
      <c r="L14" s="9">
        <f t="shared" si="1"/>
        <v>43.065743944636679</v>
      </c>
      <c r="M14" s="8"/>
      <c r="N14" s="125" t="s">
        <v>302</v>
      </c>
      <c r="O14" s="125" t="s">
        <v>299</v>
      </c>
      <c r="P14" s="125" t="s">
        <v>302</v>
      </c>
      <c r="Q14" s="125" t="s">
        <v>305</v>
      </c>
      <c r="R14" s="125" t="s">
        <v>304</v>
      </c>
      <c r="S14" s="125" t="s">
        <v>267</v>
      </c>
      <c r="T14" s="125" t="s">
        <v>267</v>
      </c>
      <c r="U14" s="91"/>
      <c r="V14" s="125" t="s">
        <v>305</v>
      </c>
      <c r="W14" s="125" t="s">
        <v>303</v>
      </c>
      <c r="X14" s="125" t="s">
        <v>300</v>
      </c>
      <c r="Y14" s="125" t="s">
        <v>266</v>
      </c>
      <c r="Z14" s="125" t="s">
        <v>302</v>
      </c>
      <c r="AA14" s="125" t="s">
        <v>266</v>
      </c>
      <c r="AB14" s="125" t="s">
        <v>301</v>
      </c>
      <c r="AC14" s="125" t="s">
        <v>305</v>
      </c>
      <c r="AD14" s="125" t="s">
        <v>304</v>
      </c>
      <c r="AE14" s="125" t="s">
        <v>266</v>
      </c>
    </row>
    <row r="15" spans="1:52" ht="12" customHeight="1" x14ac:dyDescent="0.25">
      <c r="A15" s="19"/>
      <c r="B15" s="74"/>
      <c r="C15" s="84">
        <v>9</v>
      </c>
      <c r="D15" s="45" t="s">
        <v>422</v>
      </c>
      <c r="E15" s="213">
        <v>3572</v>
      </c>
      <c r="F15" s="103">
        <v>17</v>
      </c>
      <c r="G15" s="241">
        <f t="shared" si="0"/>
        <v>50</v>
      </c>
      <c r="H15" s="9">
        <v>224.75</v>
      </c>
      <c r="I15" s="299">
        <v>38.106401384083043</v>
      </c>
      <c r="J15" s="238">
        <v>0</v>
      </c>
      <c r="K15" s="233">
        <v>-170</v>
      </c>
      <c r="L15" s="9">
        <f t="shared" si="1"/>
        <v>38.106401384083043</v>
      </c>
      <c r="M15" s="8"/>
      <c r="N15" s="125" t="s">
        <v>302</v>
      </c>
      <c r="O15" s="125" t="s">
        <v>299</v>
      </c>
      <c r="P15" s="125" t="s">
        <v>299</v>
      </c>
      <c r="Q15" s="125" t="s">
        <v>299</v>
      </c>
      <c r="R15" s="125" t="s">
        <v>303</v>
      </c>
      <c r="S15" s="125" t="s">
        <v>303</v>
      </c>
      <c r="T15" s="125" t="s">
        <v>303</v>
      </c>
      <c r="U15" s="125" t="s">
        <v>267</v>
      </c>
      <c r="V15" s="91"/>
      <c r="W15" s="125" t="s">
        <v>303</v>
      </c>
      <c r="X15" s="125" t="s">
        <v>303</v>
      </c>
      <c r="Y15" s="125" t="s">
        <v>303</v>
      </c>
      <c r="Z15" s="125" t="s">
        <v>301</v>
      </c>
      <c r="AA15" s="125" t="s">
        <v>300</v>
      </c>
      <c r="AB15" s="125" t="s">
        <v>300</v>
      </c>
      <c r="AC15" s="125" t="s">
        <v>301</v>
      </c>
      <c r="AD15" s="125" t="s">
        <v>300</v>
      </c>
      <c r="AE15" s="125" t="s">
        <v>266</v>
      </c>
    </row>
    <row r="16" spans="1:52" ht="12" customHeight="1" x14ac:dyDescent="0.25">
      <c r="A16" s="19"/>
      <c r="B16" s="74"/>
      <c r="C16" s="84">
        <v>10</v>
      </c>
      <c r="D16" s="45" t="s">
        <v>423</v>
      </c>
      <c r="E16" s="213">
        <v>3501</v>
      </c>
      <c r="F16" s="103">
        <v>15.5</v>
      </c>
      <c r="G16" s="241">
        <f t="shared" si="0"/>
        <v>45.588235294117645</v>
      </c>
      <c r="H16" s="9">
        <v>208</v>
      </c>
      <c r="I16" s="299">
        <v>35.266435986159166</v>
      </c>
      <c r="J16" s="238">
        <v>0</v>
      </c>
      <c r="K16" s="233">
        <v>-134</v>
      </c>
      <c r="L16" s="9">
        <f t="shared" si="1"/>
        <v>35.266435986159166</v>
      </c>
      <c r="M16" s="8"/>
      <c r="N16" s="125" t="s">
        <v>299</v>
      </c>
      <c r="O16" s="125" t="s">
        <v>304</v>
      </c>
      <c r="P16" s="125" t="s">
        <v>303</v>
      </c>
      <c r="Q16" s="125" t="s">
        <v>302</v>
      </c>
      <c r="R16" s="125" t="s">
        <v>299</v>
      </c>
      <c r="S16" s="125" t="s">
        <v>304</v>
      </c>
      <c r="T16" s="125" t="s">
        <v>304</v>
      </c>
      <c r="U16" s="125" t="s">
        <v>303</v>
      </c>
      <c r="V16" s="125" t="s">
        <v>303</v>
      </c>
      <c r="W16" s="91"/>
      <c r="X16" s="125" t="s">
        <v>300</v>
      </c>
      <c r="Y16" s="125" t="s">
        <v>302</v>
      </c>
      <c r="Z16" s="125" t="s">
        <v>301</v>
      </c>
      <c r="AA16" s="125" t="s">
        <v>303</v>
      </c>
      <c r="AB16" s="125" t="s">
        <v>267</v>
      </c>
      <c r="AC16" s="125" t="s">
        <v>267</v>
      </c>
      <c r="AD16" s="125" t="s">
        <v>266</v>
      </c>
      <c r="AE16" s="125" t="s">
        <v>266</v>
      </c>
    </row>
    <row r="17" spans="1:52" ht="12" customHeight="1" x14ac:dyDescent="0.25">
      <c r="A17" s="19"/>
      <c r="B17" s="74"/>
      <c r="C17" s="84">
        <v>11</v>
      </c>
      <c r="D17" s="45" t="s">
        <v>297</v>
      </c>
      <c r="E17" s="213">
        <v>3534</v>
      </c>
      <c r="F17" s="103">
        <v>15</v>
      </c>
      <c r="G17" s="241">
        <f t="shared" si="0"/>
        <v>44.117647058823529</v>
      </c>
      <c r="H17" s="9">
        <v>195.75</v>
      </c>
      <c r="I17" s="299">
        <v>33.189446366782008</v>
      </c>
      <c r="J17" s="238">
        <v>0</v>
      </c>
      <c r="K17" s="233">
        <v>-189</v>
      </c>
      <c r="L17" s="9">
        <f t="shared" si="1"/>
        <v>33.189446366782008</v>
      </c>
      <c r="M17" s="8"/>
      <c r="N17" s="125" t="s">
        <v>299</v>
      </c>
      <c r="O17" s="125" t="s">
        <v>299</v>
      </c>
      <c r="P17" s="125" t="s">
        <v>302</v>
      </c>
      <c r="Q17" s="125" t="s">
        <v>302</v>
      </c>
      <c r="R17" s="125" t="s">
        <v>302</v>
      </c>
      <c r="S17" s="125" t="s">
        <v>302</v>
      </c>
      <c r="T17" s="125" t="s">
        <v>304</v>
      </c>
      <c r="U17" s="125" t="s">
        <v>304</v>
      </c>
      <c r="V17" s="125" t="s">
        <v>303</v>
      </c>
      <c r="W17" s="125" t="s">
        <v>304</v>
      </c>
      <c r="X17" s="91"/>
      <c r="Y17" s="125" t="s">
        <v>301</v>
      </c>
      <c r="Z17" s="125" t="s">
        <v>300</v>
      </c>
      <c r="AA17" s="125" t="s">
        <v>300</v>
      </c>
      <c r="AB17" s="125" t="s">
        <v>301</v>
      </c>
      <c r="AC17" s="125" t="s">
        <v>301</v>
      </c>
      <c r="AD17" s="125" t="s">
        <v>301</v>
      </c>
      <c r="AE17" s="125" t="s">
        <v>300</v>
      </c>
    </row>
    <row r="18" spans="1:52" ht="12" customHeight="1" x14ac:dyDescent="0.25">
      <c r="A18" s="19"/>
      <c r="B18" s="74"/>
      <c r="C18" s="84">
        <v>12</v>
      </c>
      <c r="D18" s="45" t="s">
        <v>424</v>
      </c>
      <c r="E18" s="213">
        <v>3245</v>
      </c>
      <c r="F18" s="103">
        <v>15</v>
      </c>
      <c r="G18" s="241">
        <f t="shared" si="0"/>
        <v>44.117647058823529</v>
      </c>
      <c r="H18" s="9">
        <v>198.25</v>
      </c>
      <c r="I18" s="299">
        <v>33.613321799307961</v>
      </c>
      <c r="J18" s="238">
        <v>0</v>
      </c>
      <c r="K18" s="233">
        <v>143</v>
      </c>
      <c r="L18" s="9">
        <f t="shared" si="1"/>
        <v>33.613321799307961</v>
      </c>
      <c r="M18" s="8"/>
      <c r="N18" s="125" t="s">
        <v>304</v>
      </c>
      <c r="O18" s="125" t="s">
        <v>299</v>
      </c>
      <c r="P18" s="125" t="s">
        <v>304</v>
      </c>
      <c r="Q18" s="125" t="s">
        <v>299</v>
      </c>
      <c r="R18" s="125" t="s">
        <v>303</v>
      </c>
      <c r="S18" s="125" t="s">
        <v>299</v>
      </c>
      <c r="T18" s="125" t="s">
        <v>300</v>
      </c>
      <c r="U18" s="125" t="s">
        <v>299</v>
      </c>
      <c r="V18" s="125" t="s">
        <v>303</v>
      </c>
      <c r="W18" s="125" t="s">
        <v>301</v>
      </c>
      <c r="X18" s="125" t="s">
        <v>302</v>
      </c>
      <c r="Y18" s="91"/>
      <c r="Z18" s="125" t="s">
        <v>303</v>
      </c>
      <c r="AA18" s="125" t="s">
        <v>303</v>
      </c>
      <c r="AB18" s="125" t="s">
        <v>303</v>
      </c>
      <c r="AC18" s="125" t="s">
        <v>266</v>
      </c>
      <c r="AD18" s="125" t="s">
        <v>266</v>
      </c>
      <c r="AE18" s="125" t="s">
        <v>300</v>
      </c>
    </row>
    <row r="19" spans="1:52" ht="12" customHeight="1" x14ac:dyDescent="0.25">
      <c r="A19" s="19"/>
      <c r="B19" s="74"/>
      <c r="C19" s="84">
        <v>13</v>
      </c>
      <c r="D19" s="45" t="s">
        <v>425</v>
      </c>
      <c r="E19" s="213">
        <v>3331</v>
      </c>
      <c r="F19" s="103">
        <v>14</v>
      </c>
      <c r="G19" s="241">
        <f t="shared" si="0"/>
        <v>41.176470588235297</v>
      </c>
      <c r="H19" s="9">
        <v>195.25</v>
      </c>
      <c r="I19" s="299">
        <v>33.104671280276818</v>
      </c>
      <c r="J19" s="238">
        <v>0</v>
      </c>
      <c r="K19" s="233">
        <v>19</v>
      </c>
      <c r="L19" s="9">
        <f t="shared" si="1"/>
        <v>33.104671280276818</v>
      </c>
      <c r="M19" s="8"/>
      <c r="N19" s="125" t="s">
        <v>299</v>
      </c>
      <c r="O19" s="125" t="s">
        <v>299</v>
      </c>
      <c r="P19" s="125" t="s">
        <v>304</v>
      </c>
      <c r="Q19" s="125" t="s">
        <v>303</v>
      </c>
      <c r="R19" s="125" t="s">
        <v>304</v>
      </c>
      <c r="S19" s="125" t="s">
        <v>267</v>
      </c>
      <c r="T19" s="125" t="s">
        <v>302</v>
      </c>
      <c r="U19" s="125" t="s">
        <v>301</v>
      </c>
      <c r="V19" s="125" t="s">
        <v>302</v>
      </c>
      <c r="W19" s="125" t="s">
        <v>302</v>
      </c>
      <c r="X19" s="125" t="s">
        <v>304</v>
      </c>
      <c r="Y19" s="125" t="s">
        <v>303</v>
      </c>
      <c r="Z19" s="91"/>
      <c r="AA19" s="125" t="s">
        <v>266</v>
      </c>
      <c r="AB19" s="125" t="s">
        <v>304</v>
      </c>
      <c r="AC19" s="125" t="s">
        <v>304</v>
      </c>
      <c r="AD19" s="125" t="s">
        <v>266</v>
      </c>
      <c r="AE19" s="125" t="s">
        <v>300</v>
      </c>
    </row>
    <row r="20" spans="1:52" ht="12" customHeight="1" x14ac:dyDescent="0.25">
      <c r="A20" s="19"/>
      <c r="B20" s="74"/>
      <c r="C20" s="84">
        <v>14</v>
      </c>
      <c r="D20" s="45" t="s">
        <v>426</v>
      </c>
      <c r="E20" s="213">
        <v>3380</v>
      </c>
      <c r="F20" s="103">
        <v>13.5</v>
      </c>
      <c r="G20" s="241">
        <f t="shared" si="0"/>
        <v>39.705882352941174</v>
      </c>
      <c r="H20" s="9">
        <v>167.75</v>
      </c>
      <c r="I20" s="299">
        <v>28.442041522491351</v>
      </c>
      <c r="J20" s="238">
        <v>0</v>
      </c>
      <c r="K20" s="233">
        <v>-53</v>
      </c>
      <c r="L20" s="9">
        <f t="shared" si="1"/>
        <v>28.442041522491351</v>
      </c>
      <c r="M20" s="8"/>
      <c r="N20" s="125" t="s">
        <v>302</v>
      </c>
      <c r="O20" s="125" t="s">
        <v>299</v>
      </c>
      <c r="P20" s="125" t="s">
        <v>304</v>
      </c>
      <c r="Q20" s="125" t="s">
        <v>302</v>
      </c>
      <c r="R20" s="125" t="s">
        <v>302</v>
      </c>
      <c r="S20" s="125" t="s">
        <v>304</v>
      </c>
      <c r="T20" s="125" t="s">
        <v>302</v>
      </c>
      <c r="U20" s="125" t="s">
        <v>299</v>
      </c>
      <c r="V20" s="125" t="s">
        <v>304</v>
      </c>
      <c r="W20" s="125" t="s">
        <v>303</v>
      </c>
      <c r="X20" s="125" t="s">
        <v>304</v>
      </c>
      <c r="Y20" s="125" t="s">
        <v>303</v>
      </c>
      <c r="Z20" s="125" t="s">
        <v>299</v>
      </c>
      <c r="AA20" s="91"/>
      <c r="AB20" s="125" t="s">
        <v>300</v>
      </c>
      <c r="AC20" s="125" t="s">
        <v>266</v>
      </c>
      <c r="AD20" s="125" t="s">
        <v>266</v>
      </c>
      <c r="AE20" s="125" t="s">
        <v>266</v>
      </c>
    </row>
    <row r="21" spans="1:52" ht="12" customHeight="1" x14ac:dyDescent="0.25">
      <c r="A21" s="19"/>
      <c r="B21" s="74"/>
      <c r="C21" s="84">
        <v>15</v>
      </c>
      <c r="D21" s="45" t="s">
        <v>298</v>
      </c>
      <c r="E21" s="213">
        <v>3459</v>
      </c>
      <c r="F21" s="103">
        <v>12.5</v>
      </c>
      <c r="G21" s="241">
        <f t="shared" si="0"/>
        <v>36.764705882352942</v>
      </c>
      <c r="H21" s="9">
        <v>146</v>
      </c>
      <c r="I21" s="299">
        <v>24.754325259515571</v>
      </c>
      <c r="J21" s="238">
        <v>0</v>
      </c>
      <c r="K21" s="233">
        <v>-179</v>
      </c>
      <c r="L21" s="9">
        <f t="shared" si="1"/>
        <v>24.754325259515571</v>
      </c>
      <c r="M21" s="8"/>
      <c r="N21" s="125" t="s">
        <v>299</v>
      </c>
      <c r="O21" s="125" t="s">
        <v>299</v>
      </c>
      <c r="P21" s="125" t="s">
        <v>302</v>
      </c>
      <c r="Q21" s="125" t="s">
        <v>302</v>
      </c>
      <c r="R21" s="125" t="s">
        <v>299</v>
      </c>
      <c r="S21" s="125" t="s">
        <v>299</v>
      </c>
      <c r="T21" s="125" t="s">
        <v>304</v>
      </c>
      <c r="U21" s="125" t="s">
        <v>302</v>
      </c>
      <c r="V21" s="125" t="s">
        <v>304</v>
      </c>
      <c r="W21" s="125" t="s">
        <v>305</v>
      </c>
      <c r="X21" s="125" t="s">
        <v>302</v>
      </c>
      <c r="Y21" s="125" t="s">
        <v>303</v>
      </c>
      <c r="Z21" s="125" t="s">
        <v>300</v>
      </c>
      <c r="AA21" s="125" t="s">
        <v>304</v>
      </c>
      <c r="AB21" s="91"/>
      <c r="AC21" s="125" t="s">
        <v>266</v>
      </c>
      <c r="AD21" s="125" t="s">
        <v>301</v>
      </c>
      <c r="AE21" s="125" t="s">
        <v>266</v>
      </c>
    </row>
    <row r="22" spans="1:52" ht="12" customHeight="1" x14ac:dyDescent="0.25">
      <c r="A22" s="19"/>
      <c r="B22" s="74"/>
      <c r="C22" s="84">
        <v>16</v>
      </c>
      <c r="D22" s="45" t="s">
        <v>427</v>
      </c>
      <c r="E22" s="213">
        <v>3051</v>
      </c>
      <c r="F22" s="103">
        <v>7.5</v>
      </c>
      <c r="G22" s="241">
        <f t="shared" si="0"/>
        <v>22.058823529411764</v>
      </c>
      <c r="H22" s="9">
        <v>94</v>
      </c>
      <c r="I22" s="299">
        <v>15.937716262975778</v>
      </c>
      <c r="J22" s="238">
        <v>0</v>
      </c>
      <c r="K22" s="233">
        <v>67</v>
      </c>
      <c r="L22" s="9">
        <f t="shared" si="1"/>
        <v>15.937716262975778</v>
      </c>
      <c r="M22" s="8"/>
      <c r="N22" s="125" t="s">
        <v>299</v>
      </c>
      <c r="O22" s="125" t="s">
        <v>299</v>
      </c>
      <c r="P22" s="125" t="s">
        <v>299</v>
      </c>
      <c r="Q22" s="125" t="s">
        <v>299</v>
      </c>
      <c r="R22" s="125" t="s">
        <v>299</v>
      </c>
      <c r="S22" s="125" t="s">
        <v>267</v>
      </c>
      <c r="T22" s="125" t="s">
        <v>299</v>
      </c>
      <c r="U22" s="125" t="s">
        <v>267</v>
      </c>
      <c r="V22" s="125" t="s">
        <v>302</v>
      </c>
      <c r="W22" s="125" t="s">
        <v>305</v>
      </c>
      <c r="X22" s="125" t="s">
        <v>302</v>
      </c>
      <c r="Y22" s="125" t="s">
        <v>299</v>
      </c>
      <c r="Z22" s="125" t="s">
        <v>300</v>
      </c>
      <c r="AA22" s="125" t="s">
        <v>299</v>
      </c>
      <c r="AB22" s="125" t="s">
        <v>299</v>
      </c>
      <c r="AC22" s="91"/>
      <c r="AD22" s="125" t="s">
        <v>299</v>
      </c>
      <c r="AE22" s="125" t="s">
        <v>266</v>
      </c>
    </row>
    <row r="23" spans="1:52" ht="12" customHeight="1" x14ac:dyDescent="0.25">
      <c r="A23" s="19"/>
      <c r="B23" s="74"/>
      <c r="C23" s="84">
        <v>17</v>
      </c>
      <c r="D23" s="45" t="s">
        <v>428</v>
      </c>
      <c r="E23" s="213">
        <v>2888</v>
      </c>
      <c r="F23" s="103">
        <v>6.5</v>
      </c>
      <c r="G23" s="241">
        <f t="shared" si="0"/>
        <v>19.117647058823529</v>
      </c>
      <c r="H23" s="9">
        <v>66.5</v>
      </c>
      <c r="I23" s="299">
        <v>11.275086505190311</v>
      </c>
      <c r="J23" s="238">
        <v>0</v>
      </c>
      <c r="K23" s="233">
        <v>128</v>
      </c>
      <c r="L23" s="9">
        <f t="shared" si="1"/>
        <v>11.275086505190311</v>
      </c>
      <c r="M23" s="8"/>
      <c r="N23" s="125" t="s">
        <v>299</v>
      </c>
      <c r="O23" s="125" t="s">
        <v>299</v>
      </c>
      <c r="P23" s="125" t="s">
        <v>299</v>
      </c>
      <c r="Q23" s="125" t="s">
        <v>299</v>
      </c>
      <c r="R23" s="125" t="s">
        <v>299</v>
      </c>
      <c r="S23" s="125" t="s">
        <v>299</v>
      </c>
      <c r="T23" s="125" t="s">
        <v>299</v>
      </c>
      <c r="U23" s="125" t="s">
        <v>300</v>
      </c>
      <c r="V23" s="125" t="s">
        <v>304</v>
      </c>
      <c r="W23" s="125" t="s">
        <v>299</v>
      </c>
      <c r="X23" s="125" t="s">
        <v>302</v>
      </c>
      <c r="Y23" s="125" t="s">
        <v>299</v>
      </c>
      <c r="Z23" s="125" t="s">
        <v>299</v>
      </c>
      <c r="AA23" s="125" t="s">
        <v>299</v>
      </c>
      <c r="AB23" s="125" t="s">
        <v>302</v>
      </c>
      <c r="AC23" s="125" t="s">
        <v>266</v>
      </c>
      <c r="AD23" s="91"/>
      <c r="AE23" s="125" t="s">
        <v>301</v>
      </c>
    </row>
    <row r="24" spans="1:52" ht="12" customHeight="1" x14ac:dyDescent="0.25">
      <c r="A24" s="19"/>
      <c r="B24" s="74"/>
      <c r="C24" s="212">
        <v>18</v>
      </c>
      <c r="D24" s="50" t="s">
        <v>439</v>
      </c>
      <c r="E24" s="214">
        <v>2983</v>
      </c>
      <c r="F24" s="98">
        <v>2</v>
      </c>
      <c r="G24" s="90">
        <f t="shared" si="0"/>
        <v>5.882352941176471</v>
      </c>
      <c r="H24" s="227">
        <v>25.25</v>
      </c>
      <c r="I24" s="304">
        <v>4.281141868512111</v>
      </c>
      <c r="J24" s="239">
        <v>0</v>
      </c>
      <c r="K24" s="236">
        <v>-65</v>
      </c>
      <c r="L24" s="227">
        <f t="shared" si="1"/>
        <v>4.281141868512111</v>
      </c>
      <c r="M24" s="111"/>
      <c r="N24" s="126" t="s">
        <v>299</v>
      </c>
      <c r="O24" s="126" t="s">
        <v>299</v>
      </c>
      <c r="P24" s="126" t="s">
        <v>299</v>
      </c>
      <c r="Q24" s="126" t="s">
        <v>299</v>
      </c>
      <c r="R24" s="126" t="s">
        <v>299</v>
      </c>
      <c r="S24" s="126" t="s">
        <v>299</v>
      </c>
      <c r="T24" s="126" t="s">
        <v>299</v>
      </c>
      <c r="U24" s="126" t="s">
        <v>299</v>
      </c>
      <c r="V24" s="126" t="s">
        <v>299</v>
      </c>
      <c r="W24" s="126" t="s">
        <v>299</v>
      </c>
      <c r="X24" s="126" t="s">
        <v>304</v>
      </c>
      <c r="Y24" s="126" t="s">
        <v>304</v>
      </c>
      <c r="Z24" s="126" t="s">
        <v>304</v>
      </c>
      <c r="AA24" s="126" t="s">
        <v>299</v>
      </c>
      <c r="AB24" s="126" t="s">
        <v>299</v>
      </c>
      <c r="AC24" s="126" t="s">
        <v>299</v>
      </c>
      <c r="AD24" s="126" t="s">
        <v>302</v>
      </c>
      <c r="AE24" s="92"/>
    </row>
    <row r="25" spans="1:52" ht="12" customHeight="1" x14ac:dyDescent="0.25">
      <c r="A25" s="19"/>
      <c r="B25" s="74"/>
      <c r="C25" s="88"/>
      <c r="D25" s="161"/>
      <c r="E25" s="88"/>
      <c r="F25" s="88"/>
      <c r="G25" s="242"/>
      <c r="H25" s="97"/>
      <c r="I25" s="300"/>
      <c r="J25" s="123"/>
      <c r="K25" s="234"/>
      <c r="L25" s="95"/>
      <c r="M25" s="95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100"/>
      <c r="AE25" s="100"/>
    </row>
    <row r="26" spans="1:52" ht="12" customHeight="1" x14ac:dyDescent="0.25">
      <c r="A26" s="19"/>
      <c r="B26" s="74"/>
      <c r="C26" s="88"/>
      <c r="D26" s="161"/>
      <c r="E26" s="88"/>
      <c r="F26" s="88"/>
      <c r="G26" s="242"/>
      <c r="H26" s="97"/>
      <c r="I26" s="300"/>
      <c r="J26" s="123"/>
      <c r="K26" s="234"/>
      <c r="L26" s="95"/>
      <c r="M26" s="95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86"/>
      <c r="Y26" s="86"/>
      <c r="Z26" s="86"/>
      <c r="AA26" s="86"/>
      <c r="AB26" s="86"/>
      <c r="AC26" s="86"/>
      <c r="AD26" s="103"/>
      <c r="AE26" s="103"/>
    </row>
    <row r="27" spans="1:52" ht="12" customHeight="1" x14ac:dyDescent="0.25">
      <c r="A27" s="19"/>
      <c r="B27" s="74"/>
      <c r="C27" s="154"/>
      <c r="D27" s="154"/>
      <c r="E27" s="154"/>
      <c r="F27" s="154"/>
      <c r="G27" s="244"/>
      <c r="H27" s="154"/>
      <c r="I27" s="300"/>
      <c r="J27" s="123"/>
      <c r="K27" s="234"/>
      <c r="L27" s="88"/>
      <c r="M27" s="154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155"/>
      <c r="Y27" s="155"/>
      <c r="Z27" s="155"/>
      <c r="AA27" s="155"/>
      <c r="AB27" s="155"/>
      <c r="AC27" s="99"/>
      <c r="AU27" s="213" t="e">
        <f>#REF!+1</f>
        <v>#REF!</v>
      </c>
      <c r="AV27" s="213">
        <v>0</v>
      </c>
      <c r="AW27" s="213" t="e">
        <f>#REF!+AV27</f>
        <v>#REF!</v>
      </c>
      <c r="AY27" s="213" t="e">
        <f>#REF!+1</f>
        <v>#REF!</v>
      </c>
      <c r="AZ27" s="213" t="e">
        <f>#REF!+ABS(AV27)</f>
        <v>#REF!</v>
      </c>
    </row>
    <row r="28" spans="1:52" s="46" customFormat="1" ht="12" customHeight="1" x14ac:dyDescent="0.25">
      <c r="A28" s="19"/>
      <c r="B28" s="74">
        <v>16.2</v>
      </c>
      <c r="C28" s="223" t="s">
        <v>0</v>
      </c>
      <c r="D28" s="224" t="s">
        <v>28</v>
      </c>
      <c r="E28" s="223" t="s">
        <v>4229</v>
      </c>
      <c r="F28" s="223" t="s">
        <v>90</v>
      </c>
      <c r="G28" s="243" t="s">
        <v>144</v>
      </c>
      <c r="H28" s="223" t="s">
        <v>4145</v>
      </c>
      <c r="I28" s="301" t="s">
        <v>4148</v>
      </c>
      <c r="J28" s="151" t="s">
        <v>4146</v>
      </c>
      <c r="K28" s="235" t="s">
        <v>4189</v>
      </c>
      <c r="L28" s="223" t="s">
        <v>4148</v>
      </c>
      <c r="M28" s="223"/>
      <c r="N28" s="223" t="s">
        <v>404</v>
      </c>
      <c r="O28" s="223" t="s">
        <v>269</v>
      </c>
      <c r="P28" s="223" t="s">
        <v>94</v>
      </c>
      <c r="Q28" s="223" t="s">
        <v>32</v>
      </c>
      <c r="R28" s="223" t="s">
        <v>34</v>
      </c>
      <c r="S28" s="223" t="s">
        <v>33</v>
      </c>
      <c r="T28" s="223" t="s">
        <v>29</v>
      </c>
      <c r="U28" s="223" t="s">
        <v>30</v>
      </c>
      <c r="V28" s="223" t="s">
        <v>39</v>
      </c>
      <c r="W28" s="223" t="s">
        <v>276</v>
      </c>
      <c r="X28" s="223" t="s">
        <v>31</v>
      </c>
      <c r="Y28" s="223" t="s">
        <v>40</v>
      </c>
      <c r="Z28" s="223" t="s">
        <v>233</v>
      </c>
      <c r="AA28" s="223" t="s">
        <v>230</v>
      </c>
      <c r="AB28" s="223" t="s">
        <v>282</v>
      </c>
      <c r="AC28" s="223" t="s">
        <v>89</v>
      </c>
      <c r="AD28" s="221"/>
      <c r="AE28" s="221"/>
      <c r="AF28" s="221"/>
      <c r="AG28" s="221"/>
      <c r="AH28" s="48"/>
      <c r="AI28" s="72"/>
      <c r="AJ28" s="72"/>
      <c r="AK28" s="72"/>
      <c r="AL28" s="72"/>
      <c r="AM28" s="74"/>
      <c r="AN28" s="47"/>
      <c r="AO28" s="47"/>
      <c r="AP28" s="74"/>
      <c r="AQ28" s="47"/>
      <c r="AR28" s="128"/>
      <c r="AS28" s="104"/>
      <c r="AU28" s="74"/>
      <c r="AV28" s="74"/>
      <c r="AW28" s="74"/>
      <c r="AX28" s="74"/>
      <c r="AY28" s="74"/>
      <c r="AZ28" s="74"/>
    </row>
    <row r="29" spans="1:52" s="46" customFormat="1" ht="0.6" customHeight="1" x14ac:dyDescent="0.25">
      <c r="A29" s="19"/>
      <c r="B29" s="74"/>
      <c r="C29" s="252"/>
      <c r="D29" s="271"/>
      <c r="E29" s="252"/>
      <c r="F29" s="252"/>
      <c r="G29" s="262"/>
      <c r="H29" s="252"/>
      <c r="I29" s="302"/>
      <c r="J29" s="264"/>
      <c r="K29" s="265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21"/>
      <c r="AE29" s="221"/>
      <c r="AF29" s="221"/>
      <c r="AG29" s="221"/>
      <c r="AH29" s="48"/>
      <c r="AI29" s="72"/>
      <c r="AJ29" s="72"/>
      <c r="AK29" s="72"/>
      <c r="AL29" s="72"/>
      <c r="AM29" s="74"/>
      <c r="AN29" s="47"/>
      <c r="AO29" s="47"/>
      <c r="AP29" s="74"/>
      <c r="AQ29" s="47"/>
      <c r="AR29" s="128"/>
      <c r="AS29" s="104"/>
      <c r="AU29" s="74"/>
      <c r="AV29" s="74"/>
      <c r="AW29" s="74"/>
      <c r="AX29" s="74"/>
      <c r="AY29" s="74"/>
      <c r="AZ29" s="74"/>
    </row>
    <row r="30" spans="1:52" ht="12" customHeight="1" x14ac:dyDescent="0.25">
      <c r="A30" s="19"/>
      <c r="B30" s="74"/>
      <c r="C30" s="85">
        <v>1</v>
      </c>
      <c r="D30" s="229" t="s">
        <v>4227</v>
      </c>
      <c r="E30" s="268">
        <v>3715</v>
      </c>
      <c r="F30" s="100">
        <v>22.5</v>
      </c>
      <c r="G30" s="89">
        <f>F30*100/30</f>
        <v>75</v>
      </c>
      <c r="H30" s="17">
        <v>319.5</v>
      </c>
      <c r="I30" s="303">
        <v>69.58</v>
      </c>
      <c r="J30" s="240">
        <v>0</v>
      </c>
      <c r="K30" s="237">
        <v>19</v>
      </c>
      <c r="L30" s="17">
        <f>H30*49/225</f>
        <v>69.58</v>
      </c>
      <c r="M30" s="124"/>
      <c r="N30" s="93"/>
      <c r="O30" s="124" t="s">
        <v>303</v>
      </c>
      <c r="P30" s="124" t="s">
        <v>266</v>
      </c>
      <c r="Q30" s="124" t="s">
        <v>300</v>
      </c>
      <c r="R30" s="124" t="s">
        <v>303</v>
      </c>
      <c r="S30" s="124" t="s">
        <v>304</v>
      </c>
      <c r="T30" s="124" t="s">
        <v>266</v>
      </c>
      <c r="U30" s="124" t="s">
        <v>266</v>
      </c>
      <c r="V30" s="124" t="s">
        <v>266</v>
      </c>
      <c r="W30" s="124" t="s">
        <v>305</v>
      </c>
      <c r="X30" s="124" t="s">
        <v>301</v>
      </c>
      <c r="Y30" s="124" t="s">
        <v>300</v>
      </c>
      <c r="Z30" s="124" t="s">
        <v>301</v>
      </c>
      <c r="AA30" s="124" t="s">
        <v>266</v>
      </c>
      <c r="AB30" s="124" t="s">
        <v>267</v>
      </c>
      <c r="AC30" s="124" t="s">
        <v>266</v>
      </c>
      <c r="AE30" s="221"/>
      <c r="AF30" s="221"/>
      <c r="AG30" s="221"/>
    </row>
    <row r="31" spans="1:52" ht="12" customHeight="1" x14ac:dyDescent="0.25">
      <c r="A31" s="19"/>
      <c r="B31" s="74"/>
      <c r="C31" s="84">
        <v>2</v>
      </c>
      <c r="D31" s="225" t="s">
        <v>416</v>
      </c>
      <c r="E31" s="213">
        <v>3619</v>
      </c>
      <c r="F31" s="103">
        <v>20.5</v>
      </c>
      <c r="G31" s="241">
        <f t="shared" ref="G31:G45" si="2">F31*100/30</f>
        <v>68.333333333333329</v>
      </c>
      <c r="H31" s="9">
        <v>290</v>
      </c>
      <c r="I31" s="299">
        <v>63.155555555555559</v>
      </c>
      <c r="J31" s="238">
        <v>0</v>
      </c>
      <c r="K31" s="233">
        <v>75</v>
      </c>
      <c r="L31" s="9">
        <f t="shared" ref="L31:L45" si="3">H31*49/225</f>
        <v>63.155555555555559</v>
      </c>
      <c r="N31" s="125" t="s">
        <v>303</v>
      </c>
      <c r="O31" s="93"/>
      <c r="P31" s="125" t="s">
        <v>300</v>
      </c>
      <c r="Q31" s="125" t="s">
        <v>303</v>
      </c>
      <c r="R31" s="125" t="s">
        <v>303</v>
      </c>
      <c r="S31" s="125" t="s">
        <v>301</v>
      </c>
      <c r="T31" s="125" t="s">
        <v>303</v>
      </c>
      <c r="U31" s="125" t="s">
        <v>303</v>
      </c>
      <c r="V31" s="125" t="s">
        <v>266</v>
      </c>
      <c r="W31" s="125" t="s">
        <v>303</v>
      </c>
      <c r="X31" s="125" t="s">
        <v>300</v>
      </c>
      <c r="Y31" s="125" t="s">
        <v>266</v>
      </c>
      <c r="Z31" s="125" t="s">
        <v>301</v>
      </c>
      <c r="AA31" s="125" t="s">
        <v>301</v>
      </c>
      <c r="AB31" s="125" t="s">
        <v>301</v>
      </c>
      <c r="AC31" s="125" t="s">
        <v>301</v>
      </c>
      <c r="AE31" s="221"/>
      <c r="AF31" s="221"/>
      <c r="AG31" s="221"/>
    </row>
    <row r="32" spans="1:52" ht="12" customHeight="1" x14ac:dyDescent="0.25">
      <c r="A32" s="19"/>
      <c r="B32" s="74"/>
      <c r="C32" s="84">
        <v>3</v>
      </c>
      <c r="D32" s="225" t="s">
        <v>438</v>
      </c>
      <c r="E32" s="213">
        <v>3561</v>
      </c>
      <c r="F32" s="103">
        <v>19</v>
      </c>
      <c r="G32" s="241">
        <f t="shared" si="2"/>
        <v>63.333333333333336</v>
      </c>
      <c r="H32" s="9">
        <v>249.75</v>
      </c>
      <c r="I32" s="299">
        <v>54.39</v>
      </c>
      <c r="J32" s="238">
        <v>0</v>
      </c>
      <c r="K32" s="233">
        <v>106</v>
      </c>
      <c r="L32" s="9">
        <f t="shared" si="3"/>
        <v>54.39</v>
      </c>
      <c r="N32" s="125" t="s">
        <v>299</v>
      </c>
      <c r="O32" s="125" t="s">
        <v>304</v>
      </c>
      <c r="P32" s="93"/>
      <c r="Q32" s="125" t="s">
        <v>301</v>
      </c>
      <c r="R32" s="125" t="s">
        <v>302</v>
      </c>
      <c r="S32" s="125" t="s">
        <v>266</v>
      </c>
      <c r="T32" s="125" t="s">
        <v>304</v>
      </c>
      <c r="U32" s="125" t="s">
        <v>267</v>
      </c>
      <c r="V32" s="125" t="s">
        <v>303</v>
      </c>
      <c r="W32" s="125" t="s">
        <v>266</v>
      </c>
      <c r="X32" s="125" t="s">
        <v>303</v>
      </c>
      <c r="Y32" s="125" t="s">
        <v>266</v>
      </c>
      <c r="Z32" s="125" t="s">
        <v>303</v>
      </c>
      <c r="AA32" s="125" t="s">
        <v>266</v>
      </c>
      <c r="AB32" s="125" t="s">
        <v>266</v>
      </c>
      <c r="AC32" s="125" t="s">
        <v>266</v>
      </c>
      <c r="AE32" s="221"/>
      <c r="AF32" s="221"/>
      <c r="AG32" s="221"/>
    </row>
    <row r="33" spans="1:33" ht="12" customHeight="1" x14ac:dyDescent="0.25">
      <c r="A33" s="19"/>
      <c r="B33" s="74"/>
      <c r="C33" s="84">
        <v>4</v>
      </c>
      <c r="D33" s="225" t="s">
        <v>434</v>
      </c>
      <c r="E33" s="213">
        <v>3652</v>
      </c>
      <c r="F33" s="103">
        <v>18</v>
      </c>
      <c r="G33" s="241">
        <f t="shared" si="2"/>
        <v>60</v>
      </c>
      <c r="H33" s="9">
        <v>243</v>
      </c>
      <c r="I33" s="299">
        <v>52.92</v>
      </c>
      <c r="J33" s="238">
        <v>0</v>
      </c>
      <c r="K33" s="233">
        <v>-48</v>
      </c>
      <c r="L33" s="9">
        <f t="shared" si="3"/>
        <v>52.92</v>
      </c>
      <c r="N33" s="125" t="s">
        <v>304</v>
      </c>
      <c r="O33" s="125" t="s">
        <v>303</v>
      </c>
      <c r="P33" s="125" t="s">
        <v>302</v>
      </c>
      <c r="Q33" s="93"/>
      <c r="R33" s="125" t="s">
        <v>303</v>
      </c>
      <c r="S33" s="125" t="s">
        <v>267</v>
      </c>
      <c r="T33" s="125" t="s">
        <v>303</v>
      </c>
      <c r="U33" s="125" t="s">
        <v>300</v>
      </c>
      <c r="V33" s="125" t="s">
        <v>300</v>
      </c>
      <c r="W33" s="125" t="s">
        <v>304</v>
      </c>
      <c r="X33" s="125" t="s">
        <v>303</v>
      </c>
      <c r="Y33" s="125" t="s">
        <v>300</v>
      </c>
      <c r="Z33" s="125" t="s">
        <v>266</v>
      </c>
      <c r="AA33" s="125" t="s">
        <v>300</v>
      </c>
      <c r="AB33" s="125" t="s">
        <v>300</v>
      </c>
      <c r="AC33" s="125" t="s">
        <v>266</v>
      </c>
      <c r="AE33" s="221"/>
      <c r="AF33" s="221"/>
      <c r="AG33" s="221"/>
    </row>
    <row r="34" spans="1:33" ht="12" customHeight="1" x14ac:dyDescent="0.25">
      <c r="A34" s="19"/>
      <c r="B34" s="74"/>
      <c r="C34" s="84">
        <v>5</v>
      </c>
      <c r="D34" s="225" t="s">
        <v>160</v>
      </c>
      <c r="E34" s="213">
        <v>3549</v>
      </c>
      <c r="F34" s="103">
        <v>18</v>
      </c>
      <c r="G34" s="241">
        <f t="shared" si="2"/>
        <v>60</v>
      </c>
      <c r="H34" s="9">
        <v>263.5</v>
      </c>
      <c r="I34" s="299">
        <v>57.384444444444448</v>
      </c>
      <c r="J34" s="238">
        <v>0</v>
      </c>
      <c r="K34" s="233">
        <v>91</v>
      </c>
      <c r="L34" s="9">
        <f t="shared" si="3"/>
        <v>57.384444444444448</v>
      </c>
      <c r="N34" s="125" t="s">
        <v>303</v>
      </c>
      <c r="O34" s="125" t="s">
        <v>303</v>
      </c>
      <c r="P34" s="125" t="s">
        <v>301</v>
      </c>
      <c r="Q34" s="125" t="s">
        <v>303</v>
      </c>
      <c r="R34" s="93"/>
      <c r="S34" s="125" t="s">
        <v>303</v>
      </c>
      <c r="T34" s="125" t="s">
        <v>301</v>
      </c>
      <c r="U34" s="125" t="s">
        <v>303</v>
      </c>
      <c r="V34" s="125" t="s">
        <v>303</v>
      </c>
      <c r="W34" s="125" t="s">
        <v>300</v>
      </c>
      <c r="X34" s="125" t="s">
        <v>300</v>
      </c>
      <c r="Y34" s="125" t="s">
        <v>303</v>
      </c>
      <c r="Z34" s="125" t="s">
        <v>303</v>
      </c>
      <c r="AA34" s="125" t="s">
        <v>266</v>
      </c>
      <c r="AB34" s="125" t="s">
        <v>303</v>
      </c>
      <c r="AC34" s="125" t="s">
        <v>303</v>
      </c>
      <c r="AE34" s="221"/>
      <c r="AF34" s="221"/>
      <c r="AG34" s="221"/>
    </row>
    <row r="35" spans="1:33" ht="12" customHeight="1" x14ac:dyDescent="0.25">
      <c r="A35" s="19"/>
      <c r="B35" s="74"/>
      <c r="C35" s="84">
        <v>6</v>
      </c>
      <c r="D35" s="225" t="s">
        <v>437</v>
      </c>
      <c r="E35" s="213">
        <v>3586</v>
      </c>
      <c r="F35" s="103">
        <v>17.5</v>
      </c>
      <c r="G35" s="241">
        <f t="shared" si="2"/>
        <v>58.333333333333336</v>
      </c>
      <c r="H35" s="9">
        <v>237</v>
      </c>
      <c r="I35" s="299">
        <v>51.613333333333337</v>
      </c>
      <c r="J35" s="238">
        <v>0</v>
      </c>
      <c r="K35" s="233">
        <v>24</v>
      </c>
      <c r="L35" s="9">
        <f t="shared" si="3"/>
        <v>51.613333333333337</v>
      </c>
      <c r="N35" s="125" t="s">
        <v>300</v>
      </c>
      <c r="O35" s="125" t="s">
        <v>302</v>
      </c>
      <c r="P35" s="125" t="s">
        <v>299</v>
      </c>
      <c r="Q35" s="125" t="s">
        <v>305</v>
      </c>
      <c r="R35" s="125" t="s">
        <v>303</v>
      </c>
      <c r="S35" s="93"/>
      <c r="T35" s="125" t="s">
        <v>302</v>
      </c>
      <c r="U35" s="125" t="s">
        <v>303</v>
      </c>
      <c r="V35" s="125" t="s">
        <v>267</v>
      </c>
      <c r="W35" s="125" t="s">
        <v>301</v>
      </c>
      <c r="X35" s="125" t="s">
        <v>305</v>
      </c>
      <c r="Y35" s="125" t="s">
        <v>301</v>
      </c>
      <c r="Z35" s="125" t="s">
        <v>266</v>
      </c>
      <c r="AA35" s="125" t="s">
        <v>300</v>
      </c>
      <c r="AB35" s="125" t="s">
        <v>300</v>
      </c>
      <c r="AC35" s="125" t="s">
        <v>266</v>
      </c>
      <c r="AE35" s="221"/>
      <c r="AF35" s="221"/>
      <c r="AG35" s="221"/>
    </row>
    <row r="36" spans="1:33" ht="12" customHeight="1" x14ac:dyDescent="0.25">
      <c r="A36" s="19"/>
      <c r="B36" s="74"/>
      <c r="C36" s="84">
        <v>7</v>
      </c>
      <c r="D36" s="225" t="s">
        <v>234</v>
      </c>
      <c r="E36" s="213">
        <v>3610</v>
      </c>
      <c r="F36" s="103">
        <v>17</v>
      </c>
      <c r="G36" s="241">
        <f t="shared" si="2"/>
        <v>56.666666666666664</v>
      </c>
      <c r="H36" s="9">
        <v>237</v>
      </c>
      <c r="I36" s="299">
        <v>51.613333333333337</v>
      </c>
      <c r="J36" s="238">
        <v>0</v>
      </c>
      <c r="K36" s="233">
        <v>-25</v>
      </c>
      <c r="L36" s="9">
        <f t="shared" si="3"/>
        <v>51.613333333333337</v>
      </c>
      <c r="N36" s="125" t="s">
        <v>299</v>
      </c>
      <c r="O36" s="125" t="s">
        <v>303</v>
      </c>
      <c r="P36" s="125" t="s">
        <v>300</v>
      </c>
      <c r="Q36" s="125" t="s">
        <v>303</v>
      </c>
      <c r="R36" s="125" t="s">
        <v>302</v>
      </c>
      <c r="S36" s="125" t="s">
        <v>301</v>
      </c>
      <c r="T36" s="93"/>
      <c r="U36" s="125" t="s">
        <v>303</v>
      </c>
      <c r="V36" s="125" t="s">
        <v>302</v>
      </c>
      <c r="W36" s="125" t="s">
        <v>300</v>
      </c>
      <c r="X36" s="125" t="s">
        <v>301</v>
      </c>
      <c r="Y36" s="125" t="s">
        <v>301</v>
      </c>
      <c r="Z36" s="125" t="s">
        <v>301</v>
      </c>
      <c r="AA36" s="125" t="s">
        <v>301</v>
      </c>
      <c r="AB36" s="125" t="s">
        <v>301</v>
      </c>
      <c r="AC36" s="125" t="s">
        <v>303</v>
      </c>
      <c r="AE36" s="221"/>
      <c r="AF36" s="221"/>
      <c r="AG36" s="221"/>
    </row>
    <row r="37" spans="1:33" ht="12" customHeight="1" x14ac:dyDescent="0.25">
      <c r="A37" s="19"/>
      <c r="B37" s="74"/>
      <c r="C37" s="84">
        <v>8</v>
      </c>
      <c r="D37" s="225" t="s">
        <v>435</v>
      </c>
      <c r="E37" s="213">
        <v>3597</v>
      </c>
      <c r="F37" s="103">
        <v>15.5</v>
      </c>
      <c r="G37" s="241">
        <f t="shared" si="2"/>
        <v>51.666666666666664</v>
      </c>
      <c r="H37" s="9">
        <v>215.25</v>
      </c>
      <c r="I37" s="299">
        <v>46.876666666666665</v>
      </c>
      <c r="J37" s="238">
        <v>0</v>
      </c>
      <c r="K37" s="233">
        <v>-55</v>
      </c>
      <c r="L37" s="9">
        <f t="shared" si="3"/>
        <v>46.876666666666665</v>
      </c>
      <c r="N37" s="125" t="s">
        <v>299</v>
      </c>
      <c r="O37" s="125" t="s">
        <v>303</v>
      </c>
      <c r="P37" s="125" t="s">
        <v>305</v>
      </c>
      <c r="Q37" s="125" t="s">
        <v>304</v>
      </c>
      <c r="R37" s="125" t="s">
        <v>303</v>
      </c>
      <c r="S37" s="125" t="s">
        <v>303</v>
      </c>
      <c r="T37" s="125" t="s">
        <v>303</v>
      </c>
      <c r="U37" s="93"/>
      <c r="V37" s="125" t="s">
        <v>301</v>
      </c>
      <c r="W37" s="125" t="s">
        <v>303</v>
      </c>
      <c r="X37" s="125" t="s">
        <v>300</v>
      </c>
      <c r="Y37" s="125" t="s">
        <v>303</v>
      </c>
      <c r="Z37" s="125" t="s">
        <v>303</v>
      </c>
      <c r="AA37" s="125" t="s">
        <v>302</v>
      </c>
      <c r="AB37" s="125" t="s">
        <v>266</v>
      </c>
      <c r="AC37" s="125" t="s">
        <v>300</v>
      </c>
      <c r="AE37" s="221"/>
      <c r="AF37" s="221"/>
      <c r="AG37" s="221"/>
    </row>
    <row r="38" spans="1:33" ht="12" customHeight="1" x14ac:dyDescent="0.25">
      <c r="A38" s="19"/>
      <c r="B38" s="74"/>
      <c r="C38" s="84">
        <v>9</v>
      </c>
      <c r="D38" s="225" t="s">
        <v>345</v>
      </c>
      <c r="E38" s="213">
        <v>3600</v>
      </c>
      <c r="F38" s="103">
        <v>15</v>
      </c>
      <c r="G38" s="241">
        <f t="shared" si="2"/>
        <v>50</v>
      </c>
      <c r="H38" s="9">
        <v>197.75</v>
      </c>
      <c r="I38" s="299">
        <v>43.065555555555555</v>
      </c>
      <c r="J38" s="238">
        <v>0</v>
      </c>
      <c r="K38" s="233">
        <v>-75</v>
      </c>
      <c r="L38" s="9">
        <f t="shared" si="3"/>
        <v>43.065555555555555</v>
      </c>
      <c r="N38" s="125" t="s">
        <v>299</v>
      </c>
      <c r="O38" s="125" t="s">
        <v>299</v>
      </c>
      <c r="P38" s="125" t="s">
        <v>303</v>
      </c>
      <c r="Q38" s="125" t="s">
        <v>304</v>
      </c>
      <c r="R38" s="125" t="s">
        <v>303</v>
      </c>
      <c r="S38" s="125" t="s">
        <v>305</v>
      </c>
      <c r="T38" s="125" t="s">
        <v>301</v>
      </c>
      <c r="U38" s="125" t="s">
        <v>302</v>
      </c>
      <c r="V38" s="93"/>
      <c r="W38" s="125" t="s">
        <v>267</v>
      </c>
      <c r="X38" s="125" t="s">
        <v>301</v>
      </c>
      <c r="Y38" s="125" t="s">
        <v>301</v>
      </c>
      <c r="Z38" s="125" t="s">
        <v>304</v>
      </c>
      <c r="AA38" s="125" t="s">
        <v>301</v>
      </c>
      <c r="AB38" s="125" t="s">
        <v>300</v>
      </c>
      <c r="AC38" s="125" t="s">
        <v>266</v>
      </c>
      <c r="AE38" s="221"/>
      <c r="AF38" s="221"/>
      <c r="AG38" s="221"/>
    </row>
    <row r="39" spans="1:33" ht="12" customHeight="1" x14ac:dyDescent="0.25">
      <c r="A39" s="19"/>
      <c r="B39" s="74"/>
      <c r="C39" s="84">
        <v>10</v>
      </c>
      <c r="D39" s="225" t="s">
        <v>514</v>
      </c>
      <c r="E39" s="213">
        <v>3495</v>
      </c>
      <c r="F39" s="103">
        <v>14.5</v>
      </c>
      <c r="G39" s="241">
        <f t="shared" si="2"/>
        <v>48.333333333333336</v>
      </c>
      <c r="H39" s="9">
        <v>203.25</v>
      </c>
      <c r="I39" s="299">
        <v>44.263333333333335</v>
      </c>
      <c r="J39" s="238">
        <v>0</v>
      </c>
      <c r="K39" s="233">
        <v>53</v>
      </c>
      <c r="L39" s="9">
        <f t="shared" si="3"/>
        <v>44.263333333333335</v>
      </c>
      <c r="N39" s="125" t="s">
        <v>267</v>
      </c>
      <c r="O39" s="125" t="s">
        <v>303</v>
      </c>
      <c r="P39" s="125" t="s">
        <v>299</v>
      </c>
      <c r="Q39" s="125" t="s">
        <v>300</v>
      </c>
      <c r="R39" s="125" t="s">
        <v>304</v>
      </c>
      <c r="S39" s="125" t="s">
        <v>302</v>
      </c>
      <c r="T39" s="125" t="s">
        <v>304</v>
      </c>
      <c r="U39" s="125" t="s">
        <v>303</v>
      </c>
      <c r="V39" s="125" t="s">
        <v>305</v>
      </c>
      <c r="W39" s="93"/>
      <c r="X39" s="125" t="s">
        <v>303</v>
      </c>
      <c r="Y39" s="125" t="s">
        <v>305</v>
      </c>
      <c r="Z39" s="125" t="s">
        <v>301</v>
      </c>
      <c r="AA39" s="125" t="s">
        <v>300</v>
      </c>
      <c r="AB39" s="125" t="s">
        <v>303</v>
      </c>
      <c r="AC39" s="125" t="s">
        <v>301</v>
      </c>
      <c r="AE39" s="221"/>
      <c r="AF39" s="221"/>
      <c r="AG39" s="221"/>
    </row>
    <row r="40" spans="1:33" ht="12" customHeight="1" x14ac:dyDescent="0.25">
      <c r="A40" s="19"/>
      <c r="B40" s="74"/>
      <c r="C40" s="84">
        <v>11</v>
      </c>
      <c r="D40" s="225" t="s">
        <v>430</v>
      </c>
      <c r="E40" s="213">
        <v>3551</v>
      </c>
      <c r="F40" s="103">
        <v>13.5</v>
      </c>
      <c r="G40" s="241">
        <f t="shared" si="2"/>
        <v>45</v>
      </c>
      <c r="H40" s="9">
        <v>186.5</v>
      </c>
      <c r="I40" s="299">
        <v>40.615555555555552</v>
      </c>
      <c r="J40" s="238">
        <v>0</v>
      </c>
      <c r="K40" s="233">
        <v>-56</v>
      </c>
      <c r="L40" s="9">
        <f t="shared" si="3"/>
        <v>40.615555555555552</v>
      </c>
      <c r="N40" s="125" t="s">
        <v>302</v>
      </c>
      <c r="O40" s="125" t="s">
        <v>304</v>
      </c>
      <c r="P40" s="125" t="s">
        <v>303</v>
      </c>
      <c r="Q40" s="125" t="s">
        <v>303</v>
      </c>
      <c r="R40" s="125" t="s">
        <v>304</v>
      </c>
      <c r="S40" s="125" t="s">
        <v>267</v>
      </c>
      <c r="T40" s="125" t="s">
        <v>302</v>
      </c>
      <c r="U40" s="125" t="s">
        <v>304</v>
      </c>
      <c r="V40" s="125" t="s">
        <v>302</v>
      </c>
      <c r="W40" s="125" t="s">
        <v>303</v>
      </c>
      <c r="X40" s="93"/>
      <c r="Y40" s="125" t="s">
        <v>301</v>
      </c>
      <c r="Z40" s="125" t="s">
        <v>267</v>
      </c>
      <c r="AA40" s="125" t="s">
        <v>303</v>
      </c>
      <c r="AB40" s="125" t="s">
        <v>301</v>
      </c>
      <c r="AC40" s="125" t="s">
        <v>300</v>
      </c>
      <c r="AE40" s="221"/>
      <c r="AF40" s="221"/>
      <c r="AG40" s="221"/>
    </row>
    <row r="41" spans="1:33" ht="12" customHeight="1" x14ac:dyDescent="0.25">
      <c r="A41" s="19"/>
      <c r="B41" s="74"/>
      <c r="C41" s="84">
        <v>12</v>
      </c>
      <c r="D41" s="225" t="s">
        <v>4</v>
      </c>
      <c r="E41" s="213">
        <v>3426</v>
      </c>
      <c r="F41" s="103">
        <v>12</v>
      </c>
      <c r="G41" s="241">
        <f t="shared" si="2"/>
        <v>40</v>
      </c>
      <c r="H41" s="9">
        <v>157</v>
      </c>
      <c r="I41" s="299">
        <v>34.191111111111113</v>
      </c>
      <c r="J41" s="238">
        <v>0</v>
      </c>
      <c r="K41" s="233">
        <v>63</v>
      </c>
      <c r="L41" s="9">
        <f t="shared" si="3"/>
        <v>34.191111111111113</v>
      </c>
      <c r="N41" s="125" t="s">
        <v>304</v>
      </c>
      <c r="O41" s="125" t="s">
        <v>299</v>
      </c>
      <c r="P41" s="125" t="s">
        <v>299</v>
      </c>
      <c r="Q41" s="125" t="s">
        <v>304</v>
      </c>
      <c r="R41" s="125" t="s">
        <v>303</v>
      </c>
      <c r="S41" s="125" t="s">
        <v>302</v>
      </c>
      <c r="T41" s="125" t="s">
        <v>302</v>
      </c>
      <c r="U41" s="125" t="s">
        <v>303</v>
      </c>
      <c r="V41" s="125" t="s">
        <v>302</v>
      </c>
      <c r="W41" s="125" t="s">
        <v>267</v>
      </c>
      <c r="X41" s="125" t="s">
        <v>302</v>
      </c>
      <c r="Y41" s="93"/>
      <c r="Z41" s="125" t="s">
        <v>300</v>
      </c>
      <c r="AA41" s="125" t="s">
        <v>266</v>
      </c>
      <c r="AB41" s="125" t="s">
        <v>266</v>
      </c>
      <c r="AC41" s="125" t="s">
        <v>302</v>
      </c>
      <c r="AE41" s="221"/>
      <c r="AF41" s="221"/>
      <c r="AG41" s="221"/>
    </row>
    <row r="42" spans="1:33" ht="12" customHeight="1" x14ac:dyDescent="0.25">
      <c r="A42" s="19"/>
      <c r="B42" s="74"/>
      <c r="C42" s="84">
        <v>13</v>
      </c>
      <c r="D42" s="225" t="s">
        <v>431</v>
      </c>
      <c r="E42" s="213">
        <v>3426</v>
      </c>
      <c r="F42" s="103">
        <v>11</v>
      </c>
      <c r="G42" s="241">
        <f t="shared" si="2"/>
        <v>36.666666666666664</v>
      </c>
      <c r="H42" s="9">
        <v>156.75</v>
      </c>
      <c r="I42" s="299">
        <v>34.136666666666663</v>
      </c>
      <c r="J42" s="43">
        <v>2</v>
      </c>
      <c r="K42" s="233">
        <v>31</v>
      </c>
      <c r="L42" s="9">
        <f t="shared" si="3"/>
        <v>34.136666666666663</v>
      </c>
      <c r="N42" s="125" t="s">
        <v>302</v>
      </c>
      <c r="O42" s="125" t="s">
        <v>302</v>
      </c>
      <c r="P42" s="125" t="s">
        <v>303</v>
      </c>
      <c r="Q42" s="125" t="s">
        <v>299</v>
      </c>
      <c r="R42" s="125" t="s">
        <v>303</v>
      </c>
      <c r="S42" s="125" t="s">
        <v>299</v>
      </c>
      <c r="T42" s="125" t="s">
        <v>302</v>
      </c>
      <c r="U42" s="125" t="s">
        <v>303</v>
      </c>
      <c r="V42" s="125" t="s">
        <v>300</v>
      </c>
      <c r="W42" s="125" t="s">
        <v>302</v>
      </c>
      <c r="X42" s="125" t="s">
        <v>305</v>
      </c>
      <c r="Y42" s="125" t="s">
        <v>304</v>
      </c>
      <c r="Z42" s="93"/>
      <c r="AA42" s="125" t="s">
        <v>302</v>
      </c>
      <c r="AB42" s="125" t="s">
        <v>303</v>
      </c>
      <c r="AC42" s="125" t="s">
        <v>300</v>
      </c>
      <c r="AE42" s="221"/>
      <c r="AF42" s="221"/>
      <c r="AG42" s="221"/>
    </row>
    <row r="43" spans="1:33" ht="12" customHeight="1" x14ac:dyDescent="0.25">
      <c r="A43" s="19"/>
      <c r="B43" s="74"/>
      <c r="C43" s="84">
        <v>14</v>
      </c>
      <c r="D43" s="225" t="s">
        <v>513</v>
      </c>
      <c r="E43" s="213">
        <v>3477</v>
      </c>
      <c r="F43" s="103">
        <v>9.5</v>
      </c>
      <c r="G43" s="241">
        <f t="shared" si="2"/>
        <v>31.666666666666668</v>
      </c>
      <c r="H43" s="9">
        <v>124.75</v>
      </c>
      <c r="I43" s="299">
        <v>27.167777777777779</v>
      </c>
      <c r="J43" s="238">
        <v>0</v>
      </c>
      <c r="K43" s="233">
        <v>-83</v>
      </c>
      <c r="L43" s="9">
        <f t="shared" si="3"/>
        <v>27.167777777777779</v>
      </c>
      <c r="N43" s="125" t="s">
        <v>299</v>
      </c>
      <c r="O43" s="125" t="s">
        <v>302</v>
      </c>
      <c r="P43" s="125" t="s">
        <v>299</v>
      </c>
      <c r="Q43" s="125" t="s">
        <v>304</v>
      </c>
      <c r="R43" s="125" t="s">
        <v>299</v>
      </c>
      <c r="S43" s="125" t="s">
        <v>304</v>
      </c>
      <c r="T43" s="125" t="s">
        <v>302</v>
      </c>
      <c r="U43" s="125" t="s">
        <v>301</v>
      </c>
      <c r="V43" s="125" t="s">
        <v>302</v>
      </c>
      <c r="W43" s="125" t="s">
        <v>304</v>
      </c>
      <c r="X43" s="125" t="s">
        <v>303</v>
      </c>
      <c r="Y43" s="125" t="s">
        <v>299</v>
      </c>
      <c r="Z43" s="125" t="s">
        <v>301</v>
      </c>
      <c r="AA43" s="93"/>
      <c r="AB43" s="125" t="s">
        <v>303</v>
      </c>
      <c r="AC43" s="125" t="s">
        <v>300</v>
      </c>
      <c r="AE43" s="221"/>
      <c r="AF43" s="221"/>
      <c r="AG43" s="221"/>
    </row>
    <row r="44" spans="1:33" ht="12" customHeight="1" x14ac:dyDescent="0.25">
      <c r="A44" s="19"/>
      <c r="B44" s="74"/>
      <c r="C44" s="84">
        <v>15</v>
      </c>
      <c r="D44" s="225" t="s">
        <v>418</v>
      </c>
      <c r="E44" s="213">
        <v>3506</v>
      </c>
      <c r="F44" s="103">
        <v>9</v>
      </c>
      <c r="G44" s="241">
        <f t="shared" si="2"/>
        <v>30</v>
      </c>
      <c r="H44" s="9">
        <v>133.75</v>
      </c>
      <c r="I44" s="299">
        <v>29.127777777777776</v>
      </c>
      <c r="J44" s="238">
        <v>0</v>
      </c>
      <c r="K44" s="233">
        <v>-138</v>
      </c>
      <c r="L44" s="9">
        <f t="shared" si="3"/>
        <v>29.127777777777776</v>
      </c>
      <c r="N44" s="125" t="s">
        <v>305</v>
      </c>
      <c r="O44" s="125" t="s">
        <v>302</v>
      </c>
      <c r="P44" s="125" t="s">
        <v>299</v>
      </c>
      <c r="Q44" s="125" t="s">
        <v>304</v>
      </c>
      <c r="R44" s="125" t="s">
        <v>303</v>
      </c>
      <c r="S44" s="125" t="s">
        <v>304</v>
      </c>
      <c r="T44" s="125" t="s">
        <v>302</v>
      </c>
      <c r="U44" s="125" t="s">
        <v>299</v>
      </c>
      <c r="V44" s="125" t="s">
        <v>304</v>
      </c>
      <c r="W44" s="125" t="s">
        <v>303</v>
      </c>
      <c r="X44" s="125" t="s">
        <v>302</v>
      </c>
      <c r="Y44" s="125" t="s">
        <v>299</v>
      </c>
      <c r="Z44" s="125" t="s">
        <v>303</v>
      </c>
      <c r="AA44" s="125" t="s">
        <v>303</v>
      </c>
      <c r="AB44" s="93"/>
      <c r="AC44" s="125" t="s">
        <v>303</v>
      </c>
      <c r="AE44" s="221"/>
      <c r="AF44" s="221"/>
      <c r="AG44" s="221"/>
    </row>
    <row r="45" spans="1:33" ht="12" customHeight="1" x14ac:dyDescent="0.25">
      <c r="A45" s="19"/>
      <c r="B45" s="74"/>
      <c r="C45" s="212">
        <v>16</v>
      </c>
      <c r="D45" s="226" t="s">
        <v>420</v>
      </c>
      <c r="E45" s="214">
        <v>3337</v>
      </c>
      <c r="F45" s="98">
        <v>7.5</v>
      </c>
      <c r="G45" s="90">
        <f t="shared" si="2"/>
        <v>25</v>
      </c>
      <c r="H45" s="227">
        <v>104.25</v>
      </c>
      <c r="I45" s="304">
        <v>22.703333333333333</v>
      </c>
      <c r="J45" s="239">
        <v>0</v>
      </c>
      <c r="K45" s="236">
        <v>21</v>
      </c>
      <c r="L45" s="227">
        <f t="shared" si="3"/>
        <v>22.703333333333333</v>
      </c>
      <c r="M45" s="126"/>
      <c r="N45" s="126" t="s">
        <v>299</v>
      </c>
      <c r="O45" s="126" t="s">
        <v>302</v>
      </c>
      <c r="P45" s="126" t="s">
        <v>299</v>
      </c>
      <c r="Q45" s="126" t="s">
        <v>299</v>
      </c>
      <c r="R45" s="126" t="s">
        <v>303</v>
      </c>
      <c r="S45" s="126" t="s">
        <v>299</v>
      </c>
      <c r="T45" s="126" t="s">
        <v>303</v>
      </c>
      <c r="U45" s="126" t="s">
        <v>304</v>
      </c>
      <c r="V45" s="126" t="s">
        <v>299</v>
      </c>
      <c r="W45" s="126" t="s">
        <v>302</v>
      </c>
      <c r="X45" s="126" t="s">
        <v>304</v>
      </c>
      <c r="Y45" s="126" t="s">
        <v>301</v>
      </c>
      <c r="Z45" s="126" t="s">
        <v>304</v>
      </c>
      <c r="AA45" s="126" t="s">
        <v>304</v>
      </c>
      <c r="AB45" s="126" t="s">
        <v>303</v>
      </c>
      <c r="AC45" s="92"/>
      <c r="AE45" s="221"/>
      <c r="AF45" s="221"/>
      <c r="AG45" s="221"/>
    </row>
    <row r="46" spans="1:33" ht="12" customHeight="1" x14ac:dyDescent="0.25">
      <c r="A46" s="19"/>
      <c r="B46" s="74"/>
      <c r="C46" s="222"/>
      <c r="D46" s="220"/>
      <c r="E46" s="88"/>
      <c r="F46" s="97"/>
      <c r="G46" s="242"/>
      <c r="H46" s="96"/>
      <c r="I46" s="300"/>
      <c r="J46" s="123"/>
      <c r="K46" s="234"/>
      <c r="L46" s="96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E46" s="221"/>
      <c r="AF46" s="221"/>
      <c r="AG46" s="221"/>
    </row>
    <row r="47" spans="1:33" ht="12" customHeight="1" x14ac:dyDescent="0.25">
      <c r="A47" s="19"/>
      <c r="B47" s="74"/>
      <c r="C47" s="222"/>
      <c r="D47" s="220"/>
      <c r="E47" s="88"/>
      <c r="F47" s="97"/>
      <c r="G47" s="242"/>
      <c r="H47" s="96"/>
      <c r="I47" s="300"/>
      <c r="J47" s="123"/>
      <c r="K47" s="234"/>
      <c r="L47" s="96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E47" s="221"/>
      <c r="AF47" s="221"/>
      <c r="AG47" s="221"/>
    </row>
    <row r="48" spans="1:33" ht="12" customHeight="1" x14ac:dyDescent="0.25">
      <c r="A48" s="19"/>
      <c r="B48" s="74"/>
      <c r="C48" s="222"/>
      <c r="D48" s="220"/>
      <c r="E48" s="88"/>
      <c r="F48" s="97"/>
      <c r="G48" s="242"/>
      <c r="H48" s="96"/>
      <c r="I48" s="300"/>
      <c r="J48" s="123"/>
      <c r="K48" s="234"/>
      <c r="L48" s="96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E48" s="221"/>
      <c r="AF48" s="221"/>
      <c r="AG48" s="221"/>
    </row>
    <row r="49" spans="1:52" s="46" customFormat="1" ht="12" customHeight="1" x14ac:dyDescent="0.25">
      <c r="A49" s="19"/>
      <c r="B49" s="74">
        <v>16.100000000000001</v>
      </c>
      <c r="C49" s="231" t="s">
        <v>0</v>
      </c>
      <c r="D49" s="228" t="s">
        <v>28</v>
      </c>
      <c r="E49" s="216" t="s">
        <v>4229</v>
      </c>
      <c r="F49" s="16" t="s">
        <v>90</v>
      </c>
      <c r="G49" s="243" t="s">
        <v>4149</v>
      </c>
      <c r="H49" s="232" t="s">
        <v>4145</v>
      </c>
      <c r="I49" s="301" t="s">
        <v>4148</v>
      </c>
      <c r="J49" s="151" t="s">
        <v>4146</v>
      </c>
      <c r="K49" s="235" t="s">
        <v>4189</v>
      </c>
      <c r="L49" s="232" t="s">
        <v>4148</v>
      </c>
      <c r="M49" s="230"/>
      <c r="N49" s="18" t="s">
        <v>404</v>
      </c>
      <c r="O49" s="18" t="s">
        <v>35</v>
      </c>
      <c r="P49" s="18" t="s">
        <v>95</v>
      </c>
      <c r="Q49" s="18" t="s">
        <v>4147</v>
      </c>
      <c r="R49" s="18" t="s">
        <v>131</v>
      </c>
      <c r="S49" s="18" t="s">
        <v>38</v>
      </c>
      <c r="T49" s="18" t="s">
        <v>36</v>
      </c>
      <c r="U49" s="18" t="s">
        <v>117</v>
      </c>
      <c r="V49" s="18" t="s">
        <v>125</v>
      </c>
      <c r="W49" s="18" t="s">
        <v>41</v>
      </c>
      <c r="X49" s="18" t="s">
        <v>126</v>
      </c>
      <c r="Y49" s="18" t="s">
        <v>42</v>
      </c>
      <c r="Z49" s="18" t="s">
        <v>614</v>
      </c>
      <c r="AA49" s="18" t="s">
        <v>32</v>
      </c>
      <c r="AB49" s="18" t="s">
        <v>94</v>
      </c>
      <c r="AC49" s="18" t="s">
        <v>37</v>
      </c>
      <c r="AD49" s="221"/>
      <c r="AE49" s="221"/>
      <c r="AF49" s="221"/>
      <c r="AG49" s="221"/>
      <c r="AH49" s="48"/>
      <c r="AI49" s="72"/>
      <c r="AJ49" s="72"/>
      <c r="AK49" s="72"/>
      <c r="AL49" s="72"/>
      <c r="AM49" s="74"/>
      <c r="AN49" s="47"/>
      <c r="AO49" s="47"/>
      <c r="AP49" s="74"/>
      <c r="AQ49" s="47"/>
      <c r="AR49" s="128"/>
      <c r="AS49" s="104"/>
      <c r="AU49" s="74"/>
      <c r="AV49" s="74"/>
      <c r="AW49" s="74"/>
      <c r="AX49" s="74"/>
      <c r="AY49" s="74"/>
      <c r="AZ49" s="74"/>
    </row>
    <row r="50" spans="1:52" s="46" customFormat="1" ht="0.6" customHeight="1" x14ac:dyDescent="0.25">
      <c r="A50" s="19"/>
      <c r="B50" s="74"/>
      <c r="C50" s="258"/>
      <c r="D50" s="259"/>
      <c r="E50" s="260"/>
      <c r="F50" s="261"/>
      <c r="G50" s="262"/>
      <c r="H50" s="263"/>
      <c r="I50" s="302"/>
      <c r="J50" s="264"/>
      <c r="K50" s="265"/>
      <c r="L50" s="263"/>
      <c r="M50" s="266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21"/>
      <c r="AE50" s="221"/>
      <c r="AF50" s="221"/>
      <c r="AG50" s="221"/>
      <c r="AH50" s="48"/>
      <c r="AI50" s="72"/>
      <c r="AJ50" s="72"/>
      <c r="AK50" s="72"/>
      <c r="AL50" s="72"/>
      <c r="AM50" s="74"/>
      <c r="AN50" s="47"/>
      <c r="AO50" s="47"/>
      <c r="AP50" s="74"/>
      <c r="AQ50" s="47"/>
      <c r="AR50" s="128"/>
      <c r="AS50" s="104"/>
      <c r="AU50" s="74"/>
      <c r="AV50" s="74"/>
      <c r="AW50" s="74"/>
      <c r="AX50" s="74"/>
      <c r="AY50" s="74"/>
      <c r="AZ50" s="74"/>
    </row>
    <row r="51" spans="1:52" ht="12" customHeight="1" x14ac:dyDescent="0.25">
      <c r="A51" s="19"/>
      <c r="B51" s="74"/>
      <c r="C51" s="85">
        <v>1</v>
      </c>
      <c r="D51" s="229" t="s">
        <v>4228</v>
      </c>
      <c r="E51" s="130">
        <v>3759</v>
      </c>
      <c r="F51" s="100">
        <v>20.5</v>
      </c>
      <c r="G51" s="89">
        <f>F51*100/30</f>
        <v>68.333333333333329</v>
      </c>
      <c r="H51" s="17">
        <v>292.75</v>
      </c>
      <c r="I51" s="303">
        <v>63.754444444444445</v>
      </c>
      <c r="J51" s="240">
        <v>0</v>
      </c>
      <c r="K51" s="237">
        <v>78</v>
      </c>
      <c r="L51" s="17">
        <f>H51*49/225</f>
        <v>63.754444444444445</v>
      </c>
      <c r="M51" s="110"/>
      <c r="N51" s="93"/>
      <c r="O51" s="124" t="s">
        <v>303</v>
      </c>
      <c r="P51" s="124" t="s">
        <v>300</v>
      </c>
      <c r="Q51" s="124" t="s">
        <v>267</v>
      </c>
      <c r="R51" s="124" t="s">
        <v>300</v>
      </c>
      <c r="S51" s="124" t="s">
        <v>303</v>
      </c>
      <c r="T51" s="124" t="s">
        <v>303</v>
      </c>
      <c r="U51" s="124" t="s">
        <v>266</v>
      </c>
      <c r="V51" s="124" t="s">
        <v>304</v>
      </c>
      <c r="W51" s="124" t="s">
        <v>301</v>
      </c>
      <c r="X51" s="124" t="s">
        <v>266</v>
      </c>
      <c r="Y51" s="124" t="s">
        <v>300</v>
      </c>
      <c r="Z51" s="124" t="s">
        <v>303</v>
      </c>
      <c r="AA51" s="124" t="s">
        <v>266</v>
      </c>
      <c r="AB51" s="124" t="s">
        <v>305</v>
      </c>
      <c r="AC51" s="124" t="s">
        <v>266</v>
      </c>
      <c r="AE51" s="221"/>
      <c r="AF51" s="221"/>
      <c r="AG51" s="221"/>
    </row>
    <row r="52" spans="1:52" ht="12" customHeight="1" x14ac:dyDescent="0.25">
      <c r="A52" s="19"/>
      <c r="B52" s="74"/>
      <c r="C52" s="84">
        <v>2</v>
      </c>
      <c r="D52" s="225" t="s">
        <v>602</v>
      </c>
      <c r="E52" s="213">
        <v>3724</v>
      </c>
      <c r="F52" s="103">
        <v>18.5</v>
      </c>
      <c r="G52" s="241">
        <f t="shared" ref="G52:G66" si="4">F52*100/30</f>
        <v>61.666666666666664</v>
      </c>
      <c r="H52" s="9">
        <v>255</v>
      </c>
      <c r="I52" s="299">
        <v>55.533333333333331</v>
      </c>
      <c r="J52" s="43">
        <v>1</v>
      </c>
      <c r="K52" s="233">
        <v>64</v>
      </c>
      <c r="L52" s="9">
        <f t="shared" ref="L52:L66" si="5">H52*49/225</f>
        <v>55.533333333333331</v>
      </c>
      <c r="M52" s="8"/>
      <c r="N52" s="125" t="s">
        <v>303</v>
      </c>
      <c r="O52" s="91"/>
      <c r="P52" s="125" t="s">
        <v>304</v>
      </c>
      <c r="Q52" s="125" t="s">
        <v>303</v>
      </c>
      <c r="R52" s="125" t="s">
        <v>304</v>
      </c>
      <c r="S52" s="125" t="s">
        <v>303</v>
      </c>
      <c r="T52" s="125" t="s">
        <v>303</v>
      </c>
      <c r="U52" s="125" t="s">
        <v>304</v>
      </c>
      <c r="V52" s="125" t="s">
        <v>301</v>
      </c>
      <c r="W52" s="125" t="s">
        <v>266</v>
      </c>
      <c r="X52" s="125" t="s">
        <v>303</v>
      </c>
      <c r="Y52" s="125" t="s">
        <v>301</v>
      </c>
      <c r="Z52" s="125" t="s">
        <v>301</v>
      </c>
      <c r="AA52" s="125" t="s">
        <v>300</v>
      </c>
      <c r="AB52" s="125" t="s">
        <v>266</v>
      </c>
      <c r="AC52" s="125" t="s">
        <v>266</v>
      </c>
      <c r="AE52" s="221"/>
      <c r="AF52" s="221"/>
      <c r="AG52" s="221"/>
    </row>
    <row r="53" spans="1:52" ht="12" customHeight="1" x14ac:dyDescent="0.25">
      <c r="A53" s="19"/>
      <c r="B53" s="74"/>
      <c r="C53" s="84">
        <v>3</v>
      </c>
      <c r="D53" s="225" t="s">
        <v>607</v>
      </c>
      <c r="E53" s="213">
        <v>3767</v>
      </c>
      <c r="F53" s="103">
        <v>18</v>
      </c>
      <c r="G53" s="241">
        <f t="shared" si="4"/>
        <v>60</v>
      </c>
      <c r="H53" s="9">
        <v>260.25</v>
      </c>
      <c r="I53" s="299">
        <v>56.676666666666669</v>
      </c>
      <c r="J53" s="238">
        <v>0</v>
      </c>
      <c r="K53" s="233">
        <v>-13</v>
      </c>
      <c r="L53" s="9">
        <f t="shared" si="5"/>
        <v>56.676666666666669</v>
      </c>
      <c r="M53" s="8"/>
      <c r="N53" s="125" t="s">
        <v>304</v>
      </c>
      <c r="O53" s="125" t="s">
        <v>300</v>
      </c>
      <c r="P53" s="91"/>
      <c r="Q53" s="125" t="s">
        <v>300</v>
      </c>
      <c r="R53" s="125" t="s">
        <v>303</v>
      </c>
      <c r="S53" s="125" t="s">
        <v>303</v>
      </c>
      <c r="T53" s="125" t="s">
        <v>304</v>
      </c>
      <c r="U53" s="125" t="s">
        <v>301</v>
      </c>
      <c r="V53" s="125" t="s">
        <v>300</v>
      </c>
      <c r="W53" s="125" t="s">
        <v>303</v>
      </c>
      <c r="X53" s="125" t="s">
        <v>303</v>
      </c>
      <c r="Y53" s="125" t="s">
        <v>301</v>
      </c>
      <c r="Z53" s="125" t="s">
        <v>303</v>
      </c>
      <c r="AA53" s="125" t="s">
        <v>266</v>
      </c>
      <c r="AB53" s="125" t="s">
        <v>303</v>
      </c>
      <c r="AC53" s="125" t="s">
        <v>300</v>
      </c>
      <c r="AE53" s="221"/>
      <c r="AF53" s="221"/>
      <c r="AG53" s="221"/>
    </row>
    <row r="54" spans="1:52" ht="12" customHeight="1" x14ac:dyDescent="0.25">
      <c r="A54" s="19"/>
      <c r="B54" s="74"/>
      <c r="C54" s="84">
        <v>4</v>
      </c>
      <c r="D54" s="225" t="s">
        <v>604</v>
      </c>
      <c r="E54" s="213">
        <v>3655</v>
      </c>
      <c r="F54" s="103">
        <v>18</v>
      </c>
      <c r="G54" s="241">
        <f t="shared" si="4"/>
        <v>60</v>
      </c>
      <c r="H54" s="9">
        <v>255.25</v>
      </c>
      <c r="I54" s="299">
        <v>55.587777777777781</v>
      </c>
      <c r="J54" s="238">
        <v>0</v>
      </c>
      <c r="K54" s="233">
        <v>146</v>
      </c>
      <c r="L54" s="9">
        <f t="shared" si="5"/>
        <v>55.587777777777781</v>
      </c>
      <c r="M54" s="8"/>
      <c r="N54" s="125" t="s">
        <v>305</v>
      </c>
      <c r="O54" s="125" t="s">
        <v>303</v>
      </c>
      <c r="P54" s="125" t="s">
        <v>304</v>
      </c>
      <c r="Q54" s="91"/>
      <c r="R54" s="125" t="s">
        <v>303</v>
      </c>
      <c r="S54" s="125" t="s">
        <v>303</v>
      </c>
      <c r="T54" s="125" t="s">
        <v>303</v>
      </c>
      <c r="U54" s="125" t="s">
        <v>303</v>
      </c>
      <c r="V54" s="125" t="s">
        <v>303</v>
      </c>
      <c r="W54" s="125" t="s">
        <v>301</v>
      </c>
      <c r="X54" s="125" t="s">
        <v>300</v>
      </c>
      <c r="Y54" s="125" t="s">
        <v>301</v>
      </c>
      <c r="Z54" s="125" t="s">
        <v>303</v>
      </c>
      <c r="AA54" s="125" t="s">
        <v>266</v>
      </c>
      <c r="AB54" s="125" t="s">
        <v>300</v>
      </c>
      <c r="AC54" s="125" t="s">
        <v>300</v>
      </c>
      <c r="AE54" s="221"/>
      <c r="AF54" s="221"/>
      <c r="AG54" s="221"/>
    </row>
    <row r="55" spans="1:52" ht="12" customHeight="1" x14ac:dyDescent="0.25">
      <c r="A55" s="19"/>
      <c r="B55" s="74"/>
      <c r="C55" s="84">
        <v>5</v>
      </c>
      <c r="D55" s="225" t="s">
        <v>611</v>
      </c>
      <c r="E55" s="213">
        <v>3746</v>
      </c>
      <c r="F55" s="103">
        <v>16.5</v>
      </c>
      <c r="G55" s="241">
        <f t="shared" si="4"/>
        <v>55</v>
      </c>
      <c r="H55" s="9">
        <v>237.5</v>
      </c>
      <c r="I55" s="299">
        <v>51.722222222222221</v>
      </c>
      <c r="J55" s="238">
        <v>0</v>
      </c>
      <c r="K55" s="233">
        <v>-31</v>
      </c>
      <c r="L55" s="9">
        <f t="shared" si="5"/>
        <v>51.722222222222221</v>
      </c>
      <c r="M55" s="8"/>
      <c r="N55" s="125" t="s">
        <v>304</v>
      </c>
      <c r="O55" s="125" t="s">
        <v>300</v>
      </c>
      <c r="P55" s="125" t="s">
        <v>303</v>
      </c>
      <c r="Q55" s="125" t="s">
        <v>303</v>
      </c>
      <c r="R55" s="91"/>
      <c r="S55" s="125" t="s">
        <v>303</v>
      </c>
      <c r="T55" s="125" t="s">
        <v>303</v>
      </c>
      <c r="U55" s="125" t="s">
        <v>303</v>
      </c>
      <c r="V55" s="125" t="s">
        <v>303</v>
      </c>
      <c r="W55" s="125" t="s">
        <v>301</v>
      </c>
      <c r="X55" s="125" t="s">
        <v>304</v>
      </c>
      <c r="Y55" s="125" t="s">
        <v>303</v>
      </c>
      <c r="Z55" s="125" t="s">
        <v>300</v>
      </c>
      <c r="AA55" s="125" t="s">
        <v>303</v>
      </c>
      <c r="AB55" s="125" t="s">
        <v>301</v>
      </c>
      <c r="AC55" s="125" t="s">
        <v>301</v>
      </c>
      <c r="AE55" s="221"/>
      <c r="AF55" s="221"/>
      <c r="AG55" s="221"/>
    </row>
    <row r="56" spans="1:52" ht="12" customHeight="1" x14ac:dyDescent="0.25">
      <c r="A56" s="19"/>
      <c r="B56" s="74"/>
      <c r="C56" s="84">
        <v>6</v>
      </c>
      <c r="D56" s="225" t="s">
        <v>609</v>
      </c>
      <c r="E56" s="213">
        <v>3606</v>
      </c>
      <c r="F56" s="103">
        <v>16</v>
      </c>
      <c r="G56" s="241">
        <f t="shared" si="4"/>
        <v>53.333333333333336</v>
      </c>
      <c r="H56" s="9">
        <v>225.75</v>
      </c>
      <c r="I56" s="299">
        <v>49.163333333333334</v>
      </c>
      <c r="J56" s="238">
        <v>0</v>
      </c>
      <c r="K56" s="233">
        <v>151</v>
      </c>
      <c r="L56" s="9">
        <f t="shared" si="5"/>
        <v>49.163333333333334</v>
      </c>
      <c r="M56" s="8"/>
      <c r="N56" s="125" t="s">
        <v>303</v>
      </c>
      <c r="O56" s="125" t="s">
        <v>303</v>
      </c>
      <c r="P56" s="125" t="s">
        <v>303</v>
      </c>
      <c r="Q56" s="125" t="s">
        <v>303</v>
      </c>
      <c r="R56" s="125" t="s">
        <v>303</v>
      </c>
      <c r="S56" s="91"/>
      <c r="T56" s="125" t="s">
        <v>300</v>
      </c>
      <c r="U56" s="125" t="s">
        <v>303</v>
      </c>
      <c r="V56" s="125" t="s">
        <v>302</v>
      </c>
      <c r="W56" s="125" t="s">
        <v>304</v>
      </c>
      <c r="X56" s="125" t="s">
        <v>302</v>
      </c>
      <c r="Y56" s="125" t="s">
        <v>302</v>
      </c>
      <c r="Z56" s="125" t="s">
        <v>301</v>
      </c>
      <c r="AA56" s="125" t="s">
        <v>303</v>
      </c>
      <c r="AB56" s="125" t="s">
        <v>266</v>
      </c>
      <c r="AC56" s="125" t="s">
        <v>266</v>
      </c>
      <c r="AE56" s="221"/>
      <c r="AF56" s="221"/>
      <c r="AG56" s="221"/>
    </row>
    <row r="57" spans="1:52" ht="12" customHeight="1" x14ac:dyDescent="0.25">
      <c r="A57" s="19"/>
      <c r="B57" s="74"/>
      <c r="C57" s="84">
        <v>7</v>
      </c>
      <c r="D57" s="225" t="s">
        <v>612</v>
      </c>
      <c r="E57" s="213">
        <v>3691</v>
      </c>
      <c r="F57" s="103">
        <v>16</v>
      </c>
      <c r="G57" s="241">
        <f t="shared" si="4"/>
        <v>53.333333333333336</v>
      </c>
      <c r="H57" s="9">
        <v>229</v>
      </c>
      <c r="I57" s="299">
        <v>49.871111111111112</v>
      </c>
      <c r="J57" s="238">
        <v>0</v>
      </c>
      <c r="K57" s="233">
        <v>31</v>
      </c>
      <c r="L57" s="9">
        <f t="shared" si="5"/>
        <v>49.871111111111112</v>
      </c>
      <c r="M57" s="8"/>
      <c r="N57" s="125" t="s">
        <v>303</v>
      </c>
      <c r="O57" s="125" t="s">
        <v>303</v>
      </c>
      <c r="P57" s="125" t="s">
        <v>300</v>
      </c>
      <c r="Q57" s="125" t="s">
        <v>303</v>
      </c>
      <c r="R57" s="125" t="s">
        <v>303</v>
      </c>
      <c r="S57" s="125" t="s">
        <v>304</v>
      </c>
      <c r="T57" s="91"/>
      <c r="U57" s="125" t="s">
        <v>303</v>
      </c>
      <c r="V57" s="125" t="s">
        <v>303</v>
      </c>
      <c r="W57" s="125" t="s">
        <v>303</v>
      </c>
      <c r="X57" s="125" t="s">
        <v>303</v>
      </c>
      <c r="Y57" s="125" t="s">
        <v>302</v>
      </c>
      <c r="Z57" s="125" t="s">
        <v>303</v>
      </c>
      <c r="AA57" s="125" t="s">
        <v>303</v>
      </c>
      <c r="AB57" s="125" t="s">
        <v>300</v>
      </c>
      <c r="AC57" s="125" t="s">
        <v>266</v>
      </c>
      <c r="AE57" s="221"/>
      <c r="AF57" s="221"/>
      <c r="AG57" s="221"/>
    </row>
    <row r="58" spans="1:52" ht="12" customHeight="1" x14ac:dyDescent="0.25">
      <c r="A58" s="19"/>
      <c r="B58" s="74"/>
      <c r="C58" s="84">
        <v>8</v>
      </c>
      <c r="D58" s="225" t="s">
        <v>605</v>
      </c>
      <c r="E58" s="213">
        <v>3712</v>
      </c>
      <c r="F58" s="103">
        <v>15.5</v>
      </c>
      <c r="G58" s="241">
        <f t="shared" si="4"/>
        <v>51.666666666666664</v>
      </c>
      <c r="H58" s="9">
        <v>217</v>
      </c>
      <c r="I58" s="299">
        <v>47.257777777777775</v>
      </c>
      <c r="J58" s="43">
        <v>2</v>
      </c>
      <c r="K58" s="233">
        <v>-15</v>
      </c>
      <c r="L58" s="9">
        <f t="shared" si="5"/>
        <v>47.257777777777775</v>
      </c>
      <c r="M58" s="8"/>
      <c r="N58" s="125" t="s">
        <v>299</v>
      </c>
      <c r="O58" s="125" t="s">
        <v>300</v>
      </c>
      <c r="P58" s="125" t="s">
        <v>302</v>
      </c>
      <c r="Q58" s="125" t="s">
        <v>303</v>
      </c>
      <c r="R58" s="125" t="s">
        <v>303</v>
      </c>
      <c r="S58" s="125" t="s">
        <v>303</v>
      </c>
      <c r="T58" s="125" t="s">
        <v>303</v>
      </c>
      <c r="U58" s="91"/>
      <c r="V58" s="125" t="s">
        <v>300</v>
      </c>
      <c r="W58" s="125" t="s">
        <v>300</v>
      </c>
      <c r="X58" s="125" t="s">
        <v>303</v>
      </c>
      <c r="Y58" s="125" t="s">
        <v>305</v>
      </c>
      <c r="Z58" s="125" t="s">
        <v>302</v>
      </c>
      <c r="AA58" s="125" t="s">
        <v>302</v>
      </c>
      <c r="AB58" s="125" t="s">
        <v>300</v>
      </c>
      <c r="AC58" s="125" t="s">
        <v>266</v>
      </c>
      <c r="AE58" s="221"/>
      <c r="AF58" s="221"/>
      <c r="AG58" s="221"/>
    </row>
    <row r="59" spans="1:52" ht="12" customHeight="1" x14ac:dyDescent="0.25">
      <c r="A59" s="19"/>
      <c r="B59" s="74"/>
      <c r="C59" s="84">
        <v>9</v>
      </c>
      <c r="D59" s="225" t="s">
        <v>613</v>
      </c>
      <c r="E59" s="213">
        <v>3639</v>
      </c>
      <c r="F59" s="103">
        <v>15</v>
      </c>
      <c r="G59" s="241">
        <f t="shared" si="4"/>
        <v>50</v>
      </c>
      <c r="H59" s="9">
        <v>218</v>
      </c>
      <c r="I59" s="299">
        <v>47.475555555555559</v>
      </c>
      <c r="J59" s="238">
        <v>0</v>
      </c>
      <c r="K59" s="233">
        <v>73</v>
      </c>
      <c r="L59" s="9">
        <f t="shared" si="5"/>
        <v>47.475555555555559</v>
      </c>
      <c r="M59" s="8"/>
      <c r="N59" s="125" t="s">
        <v>300</v>
      </c>
      <c r="O59" s="125" t="s">
        <v>302</v>
      </c>
      <c r="P59" s="125" t="s">
        <v>304</v>
      </c>
      <c r="Q59" s="125" t="s">
        <v>303</v>
      </c>
      <c r="R59" s="125" t="s">
        <v>303</v>
      </c>
      <c r="S59" s="125" t="s">
        <v>301</v>
      </c>
      <c r="T59" s="125" t="s">
        <v>303</v>
      </c>
      <c r="U59" s="125" t="s">
        <v>304</v>
      </c>
      <c r="V59" s="91"/>
      <c r="W59" s="125" t="s">
        <v>302</v>
      </c>
      <c r="X59" s="125" t="s">
        <v>300</v>
      </c>
      <c r="Y59" s="125" t="s">
        <v>304</v>
      </c>
      <c r="Z59" s="125" t="s">
        <v>303</v>
      </c>
      <c r="AA59" s="125" t="s">
        <v>303</v>
      </c>
      <c r="AB59" s="125" t="s">
        <v>300</v>
      </c>
      <c r="AC59" s="125" t="s">
        <v>301</v>
      </c>
      <c r="AE59" s="221"/>
      <c r="AF59" s="221"/>
      <c r="AG59" s="221"/>
    </row>
    <row r="60" spans="1:52" ht="12" customHeight="1" x14ac:dyDescent="0.25">
      <c r="A60" s="19"/>
      <c r="B60" s="74"/>
      <c r="C60" s="84">
        <v>10</v>
      </c>
      <c r="D60" s="225" t="s">
        <v>1637</v>
      </c>
      <c r="E60" s="213">
        <v>3616</v>
      </c>
      <c r="F60" s="103">
        <v>14.5</v>
      </c>
      <c r="G60" s="241">
        <f t="shared" si="4"/>
        <v>48.333333333333336</v>
      </c>
      <c r="H60" s="9">
        <v>204.75</v>
      </c>
      <c r="I60" s="299">
        <v>44.59</v>
      </c>
      <c r="J60" s="238">
        <v>0</v>
      </c>
      <c r="K60" s="233">
        <v>89</v>
      </c>
      <c r="L60" s="9">
        <f t="shared" si="5"/>
        <v>44.59</v>
      </c>
      <c r="M60" s="8"/>
      <c r="N60" s="125" t="s">
        <v>302</v>
      </c>
      <c r="O60" s="125" t="s">
        <v>299</v>
      </c>
      <c r="P60" s="125" t="s">
        <v>303</v>
      </c>
      <c r="Q60" s="125" t="s">
        <v>302</v>
      </c>
      <c r="R60" s="125" t="s">
        <v>302</v>
      </c>
      <c r="S60" s="125" t="s">
        <v>300</v>
      </c>
      <c r="T60" s="125" t="s">
        <v>303</v>
      </c>
      <c r="U60" s="125" t="s">
        <v>304</v>
      </c>
      <c r="V60" s="125" t="s">
        <v>301</v>
      </c>
      <c r="W60" s="91"/>
      <c r="X60" s="125" t="s">
        <v>303</v>
      </c>
      <c r="Y60" s="125" t="s">
        <v>301</v>
      </c>
      <c r="Z60" s="125" t="s">
        <v>301</v>
      </c>
      <c r="AA60" s="125" t="s">
        <v>303</v>
      </c>
      <c r="AB60" s="125" t="s">
        <v>303</v>
      </c>
      <c r="AC60" s="125" t="s">
        <v>301</v>
      </c>
      <c r="AE60" s="221"/>
      <c r="AF60" s="221"/>
      <c r="AG60" s="221"/>
    </row>
    <row r="61" spans="1:52" ht="12" customHeight="1" x14ac:dyDescent="0.25">
      <c r="A61" s="19"/>
      <c r="B61" s="74"/>
      <c r="C61" s="84">
        <v>11</v>
      </c>
      <c r="D61" s="225" t="s">
        <v>606</v>
      </c>
      <c r="E61" s="213">
        <v>3653</v>
      </c>
      <c r="F61" s="103">
        <v>14.5</v>
      </c>
      <c r="G61" s="241">
        <f t="shared" si="4"/>
        <v>48.333333333333336</v>
      </c>
      <c r="H61" s="9">
        <v>211</v>
      </c>
      <c r="I61" s="299">
        <v>45.951111111111111</v>
      </c>
      <c r="J61" s="238">
        <v>0</v>
      </c>
      <c r="K61" s="233">
        <v>37</v>
      </c>
      <c r="L61" s="9">
        <f t="shared" si="5"/>
        <v>45.951111111111111</v>
      </c>
      <c r="M61" s="8"/>
      <c r="N61" s="125" t="s">
        <v>299</v>
      </c>
      <c r="O61" s="125" t="s">
        <v>303</v>
      </c>
      <c r="P61" s="125" t="s">
        <v>303</v>
      </c>
      <c r="Q61" s="125" t="s">
        <v>304</v>
      </c>
      <c r="R61" s="125" t="s">
        <v>300</v>
      </c>
      <c r="S61" s="125" t="s">
        <v>301</v>
      </c>
      <c r="T61" s="125" t="s">
        <v>303</v>
      </c>
      <c r="U61" s="125" t="s">
        <v>303</v>
      </c>
      <c r="V61" s="125" t="s">
        <v>304</v>
      </c>
      <c r="W61" s="125" t="s">
        <v>303</v>
      </c>
      <c r="X61" s="91"/>
      <c r="Y61" s="125" t="s">
        <v>303</v>
      </c>
      <c r="Z61" s="125" t="s">
        <v>303</v>
      </c>
      <c r="AA61" s="125" t="s">
        <v>301</v>
      </c>
      <c r="AB61" s="125" t="s">
        <v>303</v>
      </c>
      <c r="AC61" s="125" t="s">
        <v>303</v>
      </c>
      <c r="AE61" s="221"/>
      <c r="AF61" s="221"/>
      <c r="AG61" s="221"/>
    </row>
    <row r="62" spans="1:52" ht="12" customHeight="1" x14ac:dyDescent="0.25">
      <c r="A62" s="19"/>
      <c r="B62" s="74"/>
      <c r="C62" s="84">
        <v>12</v>
      </c>
      <c r="D62" s="225" t="s">
        <v>610</v>
      </c>
      <c r="E62" s="213">
        <v>3685</v>
      </c>
      <c r="F62" s="103">
        <v>14.5</v>
      </c>
      <c r="G62" s="241">
        <f t="shared" si="4"/>
        <v>48.333333333333336</v>
      </c>
      <c r="H62" s="9">
        <v>209</v>
      </c>
      <c r="I62" s="299">
        <v>45.515555555555558</v>
      </c>
      <c r="J62" s="43">
        <v>3</v>
      </c>
      <c r="K62" s="233">
        <v>-8</v>
      </c>
      <c r="L62" s="9">
        <f t="shared" si="5"/>
        <v>45.515555555555558</v>
      </c>
      <c r="M62" s="8"/>
      <c r="N62" s="125" t="s">
        <v>304</v>
      </c>
      <c r="O62" s="125" t="s">
        <v>302</v>
      </c>
      <c r="P62" s="125" t="s">
        <v>302</v>
      </c>
      <c r="Q62" s="125" t="s">
        <v>302</v>
      </c>
      <c r="R62" s="125" t="s">
        <v>303</v>
      </c>
      <c r="S62" s="125" t="s">
        <v>301</v>
      </c>
      <c r="T62" s="125" t="s">
        <v>301</v>
      </c>
      <c r="U62" s="125" t="s">
        <v>267</v>
      </c>
      <c r="V62" s="125" t="s">
        <v>300</v>
      </c>
      <c r="W62" s="125" t="s">
        <v>302</v>
      </c>
      <c r="X62" s="125" t="s">
        <v>303</v>
      </c>
      <c r="Y62" s="91"/>
      <c r="Z62" s="125" t="s">
        <v>303</v>
      </c>
      <c r="AA62" s="125" t="s">
        <v>305</v>
      </c>
      <c r="AB62" s="125" t="s">
        <v>301</v>
      </c>
      <c r="AC62" s="125" t="s">
        <v>305</v>
      </c>
      <c r="AE62" s="221"/>
      <c r="AF62" s="221"/>
      <c r="AG62" s="221"/>
    </row>
    <row r="63" spans="1:52" ht="12" customHeight="1" x14ac:dyDescent="0.25">
      <c r="A63" s="19"/>
      <c r="B63" s="74"/>
      <c r="C63" s="84">
        <v>13</v>
      </c>
      <c r="D63" s="225" t="s">
        <v>608</v>
      </c>
      <c r="E63" s="213">
        <v>3686</v>
      </c>
      <c r="F63" s="103">
        <v>14</v>
      </c>
      <c r="G63" s="241">
        <f t="shared" si="4"/>
        <v>46.666666666666664</v>
      </c>
      <c r="H63" s="9">
        <v>204.25</v>
      </c>
      <c r="I63" s="299">
        <v>44.481111111111112</v>
      </c>
      <c r="J63" s="238">
        <v>0</v>
      </c>
      <c r="K63" s="233">
        <v>-26</v>
      </c>
      <c r="L63" s="9">
        <f t="shared" si="5"/>
        <v>44.481111111111112</v>
      </c>
      <c r="M63" s="8"/>
      <c r="N63" s="125" t="s">
        <v>303</v>
      </c>
      <c r="O63" s="125" t="s">
        <v>302</v>
      </c>
      <c r="P63" s="125" t="s">
        <v>303</v>
      </c>
      <c r="Q63" s="125" t="s">
        <v>303</v>
      </c>
      <c r="R63" s="125" t="s">
        <v>304</v>
      </c>
      <c r="S63" s="125" t="s">
        <v>302</v>
      </c>
      <c r="T63" s="125" t="s">
        <v>303</v>
      </c>
      <c r="U63" s="125" t="s">
        <v>301</v>
      </c>
      <c r="V63" s="125" t="s">
        <v>303</v>
      </c>
      <c r="W63" s="125" t="s">
        <v>302</v>
      </c>
      <c r="X63" s="125" t="s">
        <v>303</v>
      </c>
      <c r="Y63" s="125" t="s">
        <v>303</v>
      </c>
      <c r="Z63" s="91"/>
      <c r="AA63" s="125" t="s">
        <v>303</v>
      </c>
      <c r="AB63" s="125" t="s">
        <v>303</v>
      </c>
      <c r="AC63" s="125" t="s">
        <v>301</v>
      </c>
      <c r="AE63" s="221"/>
      <c r="AF63" s="221"/>
      <c r="AG63" s="221"/>
    </row>
    <row r="64" spans="1:52" ht="12" customHeight="1" x14ac:dyDescent="0.25">
      <c r="A64" s="19"/>
      <c r="B64" s="74"/>
      <c r="C64" s="84">
        <v>14</v>
      </c>
      <c r="D64" s="225" t="s">
        <v>434</v>
      </c>
      <c r="E64" s="213">
        <v>3668</v>
      </c>
      <c r="F64" s="103">
        <v>12.5</v>
      </c>
      <c r="G64" s="241">
        <f t="shared" si="4"/>
        <v>41.666666666666664</v>
      </c>
      <c r="H64" s="9">
        <v>170.25</v>
      </c>
      <c r="I64" s="299">
        <v>37.076666666666668</v>
      </c>
      <c r="J64" s="238">
        <v>0</v>
      </c>
      <c r="K64" s="233">
        <v>-48</v>
      </c>
      <c r="L64" s="9">
        <f t="shared" si="5"/>
        <v>37.076666666666668</v>
      </c>
      <c r="M64" s="8"/>
      <c r="N64" s="125" t="s">
        <v>299</v>
      </c>
      <c r="O64" s="125" t="s">
        <v>304</v>
      </c>
      <c r="P64" s="125" t="s">
        <v>299</v>
      </c>
      <c r="Q64" s="125" t="s">
        <v>299</v>
      </c>
      <c r="R64" s="125" t="s">
        <v>303</v>
      </c>
      <c r="S64" s="125" t="s">
        <v>303</v>
      </c>
      <c r="T64" s="125" t="s">
        <v>303</v>
      </c>
      <c r="U64" s="125" t="s">
        <v>301</v>
      </c>
      <c r="V64" s="125" t="s">
        <v>303</v>
      </c>
      <c r="W64" s="125" t="s">
        <v>303</v>
      </c>
      <c r="X64" s="125" t="s">
        <v>302</v>
      </c>
      <c r="Y64" s="125" t="s">
        <v>267</v>
      </c>
      <c r="Z64" s="125" t="s">
        <v>303</v>
      </c>
      <c r="AA64" s="91"/>
      <c r="AB64" s="125" t="s">
        <v>300</v>
      </c>
      <c r="AC64" s="125" t="s">
        <v>301</v>
      </c>
      <c r="AE64" s="221"/>
      <c r="AF64" s="221"/>
      <c r="AG64" s="221"/>
    </row>
    <row r="65" spans="1:52" ht="12" customHeight="1" x14ac:dyDescent="0.25">
      <c r="A65" s="19"/>
      <c r="B65" s="74"/>
      <c r="C65" s="84">
        <v>15</v>
      </c>
      <c r="D65" s="225" t="s">
        <v>438</v>
      </c>
      <c r="E65" s="213">
        <v>3634</v>
      </c>
      <c r="F65" s="103">
        <v>9.5</v>
      </c>
      <c r="G65" s="241">
        <f t="shared" si="4"/>
        <v>31.666666666666668</v>
      </c>
      <c r="H65" s="9">
        <v>142</v>
      </c>
      <c r="I65" s="299">
        <v>30.924444444444443</v>
      </c>
      <c r="J65" s="238">
        <v>0</v>
      </c>
      <c r="K65" s="233">
        <v>-96</v>
      </c>
      <c r="L65" s="9">
        <f t="shared" si="5"/>
        <v>30.924444444444443</v>
      </c>
      <c r="M65" s="8"/>
      <c r="N65" s="125" t="s">
        <v>267</v>
      </c>
      <c r="O65" s="125" t="s">
        <v>299</v>
      </c>
      <c r="P65" s="125" t="s">
        <v>303</v>
      </c>
      <c r="Q65" s="125" t="s">
        <v>304</v>
      </c>
      <c r="R65" s="125" t="s">
        <v>302</v>
      </c>
      <c r="S65" s="125" t="s">
        <v>299</v>
      </c>
      <c r="T65" s="125" t="s">
        <v>304</v>
      </c>
      <c r="U65" s="125" t="s">
        <v>304</v>
      </c>
      <c r="V65" s="125" t="s">
        <v>304</v>
      </c>
      <c r="W65" s="125" t="s">
        <v>303</v>
      </c>
      <c r="X65" s="125" t="s">
        <v>303</v>
      </c>
      <c r="Y65" s="125" t="s">
        <v>302</v>
      </c>
      <c r="Z65" s="125" t="s">
        <v>303</v>
      </c>
      <c r="AA65" s="125" t="s">
        <v>304</v>
      </c>
      <c r="AB65" s="91"/>
      <c r="AC65" s="125" t="s">
        <v>303</v>
      </c>
      <c r="AE65" s="221"/>
      <c r="AF65" s="221"/>
      <c r="AG65" s="221"/>
    </row>
    <row r="66" spans="1:52" ht="12" customHeight="1" x14ac:dyDescent="0.25">
      <c r="A66" s="19"/>
      <c r="B66" s="74"/>
      <c r="C66" s="212">
        <v>16</v>
      </c>
      <c r="D66" s="226" t="s">
        <v>1616</v>
      </c>
      <c r="E66" s="214">
        <v>3806</v>
      </c>
      <c r="F66" s="98">
        <v>6.5</v>
      </c>
      <c r="G66" s="90">
        <f t="shared" si="4"/>
        <v>21.666666666666668</v>
      </c>
      <c r="H66" s="227">
        <v>92.75</v>
      </c>
      <c r="I66" s="304">
        <v>20.198888888888888</v>
      </c>
      <c r="J66" s="239">
        <v>0</v>
      </c>
      <c r="K66" s="236">
        <v>-433</v>
      </c>
      <c r="L66" s="227">
        <f t="shared" si="5"/>
        <v>20.198888888888888</v>
      </c>
      <c r="M66" s="111"/>
      <c r="N66" s="126" t="s">
        <v>299</v>
      </c>
      <c r="O66" s="126" t="s">
        <v>299</v>
      </c>
      <c r="P66" s="126" t="s">
        <v>304</v>
      </c>
      <c r="Q66" s="126" t="s">
        <v>304</v>
      </c>
      <c r="R66" s="126" t="s">
        <v>302</v>
      </c>
      <c r="S66" s="126" t="s">
        <v>299</v>
      </c>
      <c r="T66" s="126" t="s">
        <v>299</v>
      </c>
      <c r="U66" s="126" t="s">
        <v>299</v>
      </c>
      <c r="V66" s="126" t="s">
        <v>302</v>
      </c>
      <c r="W66" s="126" t="s">
        <v>302</v>
      </c>
      <c r="X66" s="126" t="s">
        <v>303</v>
      </c>
      <c r="Y66" s="126" t="s">
        <v>267</v>
      </c>
      <c r="Z66" s="126" t="s">
        <v>302</v>
      </c>
      <c r="AA66" s="126" t="s">
        <v>302</v>
      </c>
      <c r="AB66" s="126" t="s">
        <v>303</v>
      </c>
      <c r="AC66" s="92"/>
      <c r="AE66" s="221"/>
      <c r="AF66" s="221"/>
      <c r="AG66" s="221"/>
    </row>
    <row r="67" spans="1:52" ht="12" customHeight="1" x14ac:dyDescent="0.25">
      <c r="A67" s="19"/>
      <c r="B67" s="74"/>
      <c r="C67" s="222"/>
      <c r="D67" s="220"/>
      <c r="E67" s="88"/>
      <c r="F67" s="97"/>
      <c r="G67" s="242"/>
      <c r="H67" s="96"/>
      <c r="I67" s="300"/>
      <c r="J67" s="123"/>
      <c r="K67" s="234"/>
      <c r="L67" s="96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E67" s="221"/>
      <c r="AF67" s="221"/>
      <c r="AG67" s="221"/>
    </row>
    <row r="68" spans="1:52" ht="12" customHeight="1" x14ac:dyDescent="0.25">
      <c r="A68" s="19"/>
      <c r="B68" s="74"/>
      <c r="C68" s="222"/>
      <c r="D68" s="220"/>
      <c r="E68" s="88"/>
      <c r="F68" s="97"/>
      <c r="G68" s="242"/>
      <c r="H68" s="96"/>
      <c r="I68" s="300"/>
      <c r="J68" s="123"/>
      <c r="K68" s="234"/>
      <c r="L68" s="96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E68" s="221"/>
      <c r="AF68" s="221"/>
      <c r="AG68" s="221"/>
    </row>
    <row r="69" spans="1:52" ht="12" customHeight="1" x14ac:dyDescent="0.25">
      <c r="A69" s="19"/>
      <c r="B69" s="74"/>
      <c r="C69" s="222"/>
      <c r="D69" s="220"/>
      <c r="E69" s="88"/>
      <c r="F69" s="97"/>
      <c r="G69" s="242"/>
      <c r="H69" s="96"/>
      <c r="I69" s="300"/>
      <c r="J69" s="123"/>
      <c r="K69" s="234"/>
      <c r="L69" s="96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E69" s="221"/>
      <c r="AF69" s="221"/>
      <c r="AG69" s="221"/>
    </row>
    <row r="70" spans="1:52" s="46" customFormat="1" ht="12" customHeight="1" x14ac:dyDescent="0.25">
      <c r="A70" s="19"/>
      <c r="B70" s="74" t="s">
        <v>4150</v>
      </c>
      <c r="C70" s="231" t="s">
        <v>0</v>
      </c>
      <c r="D70" s="228" t="s">
        <v>28</v>
      </c>
      <c r="E70" s="216" t="s">
        <v>4229</v>
      </c>
      <c r="F70" s="16" t="s">
        <v>90</v>
      </c>
      <c r="G70" s="243" t="s">
        <v>4149</v>
      </c>
      <c r="H70" s="232" t="s">
        <v>4145</v>
      </c>
      <c r="I70" s="301" t="s">
        <v>4148</v>
      </c>
      <c r="J70" s="151" t="s">
        <v>4146</v>
      </c>
      <c r="K70" s="235" t="s">
        <v>4189</v>
      </c>
      <c r="L70" s="216" t="s">
        <v>4148</v>
      </c>
      <c r="M70" s="230"/>
      <c r="N70" s="18" t="s">
        <v>404</v>
      </c>
      <c r="O70" s="18" t="s">
        <v>269</v>
      </c>
      <c r="P70" s="18" t="s">
        <v>95</v>
      </c>
      <c r="Q70" s="18" t="s">
        <v>35</v>
      </c>
      <c r="R70" s="230"/>
      <c r="S70" s="18" t="s">
        <v>4212</v>
      </c>
      <c r="T70" s="18" t="s">
        <v>4213</v>
      </c>
      <c r="U70" s="18" t="s">
        <v>4214</v>
      </c>
      <c r="V70" s="18" t="s">
        <v>4215</v>
      </c>
      <c r="W70" s="150"/>
      <c r="X70" s="150"/>
      <c r="Y70" s="150"/>
      <c r="Z70" s="150"/>
      <c r="AA70" s="150"/>
      <c r="AB70" s="150"/>
      <c r="AC70" s="150"/>
      <c r="AD70" s="221"/>
      <c r="AE70" s="221"/>
      <c r="AF70" s="221"/>
      <c r="AG70" s="221"/>
      <c r="AH70" s="48"/>
      <c r="AI70" s="72"/>
      <c r="AJ70" s="72"/>
      <c r="AK70" s="72"/>
      <c r="AL70" s="72"/>
      <c r="AM70" s="74"/>
      <c r="AN70" s="47"/>
      <c r="AO70" s="47"/>
      <c r="AP70" s="74"/>
      <c r="AQ70" s="47"/>
      <c r="AR70" s="128"/>
      <c r="AS70" s="104"/>
      <c r="AU70" s="74"/>
      <c r="AV70" s="74"/>
      <c r="AW70" s="74"/>
      <c r="AX70" s="74"/>
      <c r="AY70" s="74"/>
      <c r="AZ70" s="74"/>
    </row>
    <row r="71" spans="1:52" s="46" customFormat="1" ht="0.6" customHeight="1" x14ac:dyDescent="0.25">
      <c r="A71" s="19"/>
      <c r="B71" s="74"/>
      <c r="C71" s="258"/>
      <c r="D71" s="259"/>
      <c r="E71" s="260"/>
      <c r="F71" s="261"/>
      <c r="G71" s="262"/>
      <c r="H71" s="263"/>
      <c r="I71" s="302"/>
      <c r="J71" s="264"/>
      <c r="K71" s="265"/>
      <c r="L71" s="260"/>
      <c r="M71" s="266"/>
      <c r="N71" s="267"/>
      <c r="O71" s="267"/>
      <c r="P71" s="273"/>
      <c r="Q71" s="273"/>
      <c r="R71" s="274"/>
      <c r="S71" s="273"/>
      <c r="T71" s="273"/>
      <c r="U71" s="273"/>
      <c r="V71" s="273"/>
      <c r="W71" s="150"/>
      <c r="X71" s="150"/>
      <c r="Y71" s="150"/>
      <c r="Z71" s="150"/>
      <c r="AA71" s="150"/>
      <c r="AB71" s="150"/>
      <c r="AC71" s="150"/>
      <c r="AD71" s="221"/>
      <c r="AE71" s="221"/>
      <c r="AF71" s="221"/>
      <c r="AG71" s="221"/>
      <c r="AH71" s="48"/>
      <c r="AI71" s="72"/>
      <c r="AJ71" s="72"/>
      <c r="AK71" s="72"/>
      <c r="AL71" s="72"/>
      <c r="AM71" s="74"/>
      <c r="AN71" s="47"/>
      <c r="AO71" s="47"/>
      <c r="AP71" s="74"/>
      <c r="AQ71" s="47"/>
      <c r="AR71" s="128"/>
      <c r="AS71" s="104"/>
      <c r="AU71" s="74"/>
      <c r="AV71" s="74"/>
      <c r="AW71" s="74"/>
      <c r="AX71" s="74"/>
      <c r="AY71" s="74"/>
      <c r="AZ71" s="74"/>
    </row>
    <row r="72" spans="1:52" ht="12" customHeight="1" x14ac:dyDescent="0.25">
      <c r="A72" s="46"/>
      <c r="B72" s="74"/>
      <c r="C72" s="84">
        <v>1</v>
      </c>
      <c r="D72" s="225" t="s">
        <v>4228</v>
      </c>
      <c r="E72" s="287">
        <v>3788</v>
      </c>
      <c r="F72" s="103">
        <v>7</v>
      </c>
      <c r="G72" s="241">
        <f>F72*100/12</f>
        <v>58.333333333333336</v>
      </c>
      <c r="H72" s="9">
        <v>38.75</v>
      </c>
      <c r="I72" s="299">
        <f>H72*49/(9*4)</f>
        <v>52.743055555555557</v>
      </c>
      <c r="J72" s="285">
        <v>1</v>
      </c>
      <c r="K72" s="233">
        <v>-28</v>
      </c>
      <c r="L72" s="9">
        <f t="shared" ref="L72" si="6">H72*49/(9*4)</f>
        <v>52.743055555555557</v>
      </c>
      <c r="N72" s="91"/>
      <c r="O72" s="125" t="s">
        <v>4155</v>
      </c>
      <c r="P72" s="272" t="s">
        <v>4210</v>
      </c>
      <c r="Q72" s="125" t="s">
        <v>4154</v>
      </c>
      <c r="R72" s="8"/>
      <c r="S72" s="125" t="s">
        <v>4197</v>
      </c>
      <c r="T72" s="125" t="s">
        <v>4193</v>
      </c>
      <c r="U72" s="125" t="s">
        <v>4197</v>
      </c>
      <c r="V72" s="125" t="s">
        <v>4193</v>
      </c>
      <c r="W72" s="95"/>
      <c r="X72" s="95"/>
      <c r="Y72" s="95"/>
      <c r="Z72" s="95"/>
      <c r="AA72" s="95"/>
      <c r="AB72" s="95"/>
      <c r="AC72" s="95"/>
      <c r="AE72" s="221"/>
      <c r="AF72" s="221"/>
      <c r="AG72" s="221"/>
      <c r="AM72" s="287"/>
      <c r="AP72" s="287"/>
      <c r="AU72" s="287"/>
      <c r="AV72" s="287"/>
      <c r="AW72" s="287"/>
      <c r="AX72" s="287"/>
      <c r="AY72" s="287"/>
      <c r="AZ72" s="287"/>
    </row>
    <row r="73" spans="1:52" ht="12" customHeight="1" x14ac:dyDescent="0.25">
      <c r="A73" s="46"/>
      <c r="B73" s="74"/>
      <c r="C73" s="84">
        <v>2</v>
      </c>
      <c r="D73" s="225" t="s">
        <v>604</v>
      </c>
      <c r="E73" s="287">
        <v>3694</v>
      </c>
      <c r="F73" s="103">
        <v>6.5</v>
      </c>
      <c r="G73" s="241">
        <f>F73*100/12</f>
        <v>54.166666666666664</v>
      </c>
      <c r="H73" s="9">
        <v>38.25</v>
      </c>
      <c r="I73" s="299">
        <f t="shared" ref="I73:I75" si="7">H73*49/(9*4)</f>
        <v>52.0625</v>
      </c>
      <c r="J73" s="238">
        <v>0</v>
      </c>
      <c r="K73" s="233">
        <v>52</v>
      </c>
      <c r="L73" s="9">
        <f t="shared" ref="L73:L75" si="8">H73*49/(9*4)</f>
        <v>52.0625</v>
      </c>
      <c r="N73" s="125" t="s">
        <v>4154</v>
      </c>
      <c r="O73" s="91"/>
      <c r="P73" s="125" t="s">
        <v>4153</v>
      </c>
      <c r="Q73" s="125" t="s">
        <v>4154</v>
      </c>
      <c r="R73" s="8"/>
      <c r="S73" s="125" t="s">
        <v>4198</v>
      </c>
      <c r="T73" s="125" t="s">
        <v>4196</v>
      </c>
      <c r="U73" s="125" t="s">
        <v>4197</v>
      </c>
      <c r="V73" s="125" t="s">
        <v>4197</v>
      </c>
      <c r="W73" s="95"/>
      <c r="X73" s="95"/>
      <c r="Y73" s="95"/>
      <c r="Z73" s="95"/>
      <c r="AA73" s="95"/>
      <c r="AB73" s="95"/>
      <c r="AC73" s="95"/>
      <c r="AE73" s="221"/>
      <c r="AF73" s="221"/>
      <c r="AG73" s="221"/>
      <c r="AM73" s="287"/>
      <c r="AP73" s="287"/>
      <c r="AU73" s="287"/>
      <c r="AV73" s="287"/>
      <c r="AW73" s="287"/>
      <c r="AX73" s="287"/>
      <c r="AY73" s="287"/>
      <c r="AZ73" s="287"/>
    </row>
    <row r="74" spans="1:52" ht="12" customHeight="1" x14ac:dyDescent="0.25">
      <c r="A74" s="46"/>
      <c r="B74" s="74"/>
      <c r="C74" s="85">
        <v>3</v>
      </c>
      <c r="D74" s="229" t="s">
        <v>607</v>
      </c>
      <c r="E74" s="286">
        <v>3761</v>
      </c>
      <c r="F74" s="100">
        <v>5.5</v>
      </c>
      <c r="G74" s="89">
        <f>F74*100/12</f>
        <v>45.833333333333336</v>
      </c>
      <c r="H74" s="17">
        <v>33.25</v>
      </c>
      <c r="I74" s="299">
        <f t="shared" si="7"/>
        <v>45.256944444444443</v>
      </c>
      <c r="J74" s="240">
        <v>0</v>
      </c>
      <c r="K74" s="237">
        <v>-1</v>
      </c>
      <c r="L74" s="17">
        <f>H74*49/(9*4)</f>
        <v>45.256944444444443</v>
      </c>
      <c r="M74" s="124"/>
      <c r="N74" s="124" t="s">
        <v>4211</v>
      </c>
      <c r="O74" s="124" t="s">
        <v>4151</v>
      </c>
      <c r="P74" s="93"/>
      <c r="Q74" s="125" t="s">
        <v>4152</v>
      </c>
      <c r="R74" s="8"/>
      <c r="S74" s="125" t="s">
        <v>4196</v>
      </c>
      <c r="T74" s="125" t="s">
        <v>4197</v>
      </c>
      <c r="U74" s="125" t="s">
        <v>4197</v>
      </c>
      <c r="V74" s="125" t="s">
        <v>4197</v>
      </c>
      <c r="W74" s="95"/>
      <c r="X74" s="95"/>
      <c r="Y74" s="95"/>
      <c r="Z74" s="95"/>
      <c r="AA74" s="95"/>
      <c r="AB74" s="95"/>
      <c r="AC74" s="95"/>
      <c r="AE74" s="221"/>
      <c r="AF74" s="221"/>
      <c r="AG74" s="221"/>
      <c r="AM74" s="287"/>
      <c r="AP74" s="287"/>
      <c r="AU74" s="287"/>
      <c r="AV74" s="287"/>
      <c r="AW74" s="287"/>
      <c r="AX74" s="287"/>
      <c r="AY74" s="287"/>
      <c r="AZ74" s="287"/>
    </row>
    <row r="75" spans="1:52" ht="12" customHeight="1" x14ac:dyDescent="0.25">
      <c r="A75" s="46"/>
      <c r="B75" s="74"/>
      <c r="C75" s="289">
        <v>4</v>
      </c>
      <c r="D75" s="226" t="s">
        <v>602</v>
      </c>
      <c r="E75" s="288">
        <v>3730</v>
      </c>
      <c r="F75" s="98">
        <v>5</v>
      </c>
      <c r="G75" s="90">
        <f>F75*100/12</f>
        <v>41.666666666666664</v>
      </c>
      <c r="H75" s="227">
        <v>31.25</v>
      </c>
      <c r="I75" s="304">
        <f t="shared" si="7"/>
        <v>42.534722222222221</v>
      </c>
      <c r="J75" s="239">
        <v>0</v>
      </c>
      <c r="K75" s="236">
        <v>-22</v>
      </c>
      <c r="L75" s="227">
        <f t="shared" si="8"/>
        <v>42.534722222222221</v>
      </c>
      <c r="M75" s="126"/>
      <c r="N75" s="126" t="s">
        <v>4155</v>
      </c>
      <c r="O75" s="126" t="s">
        <v>4155</v>
      </c>
      <c r="P75" s="126" t="s">
        <v>4156</v>
      </c>
      <c r="Q75" s="92"/>
      <c r="R75" s="111"/>
      <c r="S75" s="126" t="s">
        <v>4196</v>
      </c>
      <c r="T75" s="126" t="s">
        <v>4197</v>
      </c>
      <c r="U75" s="126" t="s">
        <v>4197</v>
      </c>
      <c r="V75" s="126" t="s">
        <v>4196</v>
      </c>
      <c r="W75" s="95"/>
      <c r="X75" s="95"/>
      <c r="Y75" s="95"/>
      <c r="Z75" s="95"/>
      <c r="AA75" s="95"/>
      <c r="AB75" s="95"/>
      <c r="AC75" s="95"/>
      <c r="AE75" s="221"/>
      <c r="AF75" s="221"/>
      <c r="AG75" s="221"/>
      <c r="AM75" s="287"/>
      <c r="AP75" s="287"/>
      <c r="AU75" s="287"/>
      <c r="AV75" s="287"/>
      <c r="AW75" s="287"/>
      <c r="AX75" s="287"/>
      <c r="AY75" s="287"/>
      <c r="AZ75" s="287"/>
    </row>
    <row r="76" spans="1:52" ht="12" customHeight="1" x14ac:dyDescent="0.25">
      <c r="A76" s="19"/>
      <c r="B76" s="74"/>
      <c r="C76" s="110"/>
      <c r="D76" s="110"/>
      <c r="E76" s="110"/>
      <c r="F76" s="110"/>
      <c r="G76" s="110"/>
      <c r="H76" s="110"/>
      <c r="I76" s="305"/>
      <c r="J76" s="110"/>
      <c r="K76" s="110"/>
      <c r="L76" s="110"/>
      <c r="M76" s="110"/>
      <c r="N76" s="110"/>
      <c r="O76" s="110"/>
      <c r="P76" s="110"/>
      <c r="Q76" s="110"/>
      <c r="R76" s="110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E76" s="221"/>
      <c r="AF76" s="221"/>
      <c r="AG76" s="221"/>
    </row>
    <row r="77" spans="1:52" ht="12" customHeight="1" x14ac:dyDescent="0.25">
      <c r="A77" s="19"/>
      <c r="B77" s="74"/>
      <c r="C77" s="222"/>
      <c r="D77" s="220"/>
      <c r="E77" s="88"/>
      <c r="F77" s="97"/>
      <c r="G77" s="242"/>
      <c r="H77" s="96"/>
      <c r="I77" s="300"/>
      <c r="J77" s="123"/>
      <c r="K77" s="234"/>
      <c r="L77" s="96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E77" s="221"/>
      <c r="AF77" s="221"/>
      <c r="AG77" s="221"/>
    </row>
    <row r="78" spans="1:52" ht="12" customHeight="1" x14ac:dyDescent="0.25">
      <c r="A78" s="19"/>
      <c r="B78" s="74"/>
      <c r="C78" s="222"/>
      <c r="D78" s="220"/>
      <c r="E78" s="88"/>
      <c r="F78" s="97"/>
      <c r="G78" s="242"/>
      <c r="H78" s="96"/>
      <c r="I78" s="300"/>
      <c r="J78" s="123"/>
      <c r="K78" s="234"/>
      <c r="L78" s="96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E78" s="221"/>
      <c r="AF78" s="221"/>
      <c r="AG78" s="221"/>
    </row>
    <row r="79" spans="1:52" ht="12" customHeight="1" x14ac:dyDescent="0.25">
      <c r="A79" s="19"/>
      <c r="B79" s="74"/>
      <c r="C79" s="222"/>
      <c r="D79" s="220"/>
      <c r="E79" s="88"/>
      <c r="F79" s="97"/>
      <c r="G79" s="242"/>
      <c r="H79" s="96"/>
      <c r="I79" s="300"/>
      <c r="J79" s="123"/>
      <c r="K79" s="234"/>
      <c r="L79" s="96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E79" s="221"/>
      <c r="AF79" s="221"/>
      <c r="AG79" s="221"/>
    </row>
    <row r="80" spans="1:52" s="46" customFormat="1" ht="12" customHeight="1" x14ac:dyDescent="0.25">
      <c r="A80" s="19"/>
      <c r="B80" s="74" t="s">
        <v>4157</v>
      </c>
      <c r="C80" s="231" t="s">
        <v>0</v>
      </c>
      <c r="D80" s="228" t="s">
        <v>28</v>
      </c>
      <c r="E80" s="216" t="s">
        <v>4229</v>
      </c>
      <c r="F80" s="16" t="s">
        <v>90</v>
      </c>
      <c r="G80" s="243" t="s">
        <v>4149</v>
      </c>
      <c r="H80" s="232" t="s">
        <v>4145</v>
      </c>
      <c r="I80" s="301" t="s">
        <v>4148</v>
      </c>
      <c r="J80" s="151" t="s">
        <v>4146</v>
      </c>
      <c r="K80" s="235" t="s">
        <v>4189</v>
      </c>
      <c r="L80" s="232" t="s">
        <v>4148</v>
      </c>
      <c r="M80" s="230"/>
      <c r="N80" s="18" t="s">
        <v>114</v>
      </c>
      <c r="O80" s="18" t="s">
        <v>330</v>
      </c>
      <c r="P80" s="18" t="s">
        <v>134</v>
      </c>
      <c r="Q80" s="18" t="s">
        <v>116</v>
      </c>
      <c r="R80" s="18" t="s">
        <v>404</v>
      </c>
      <c r="S80" s="18" t="s">
        <v>115</v>
      </c>
      <c r="T80" s="18" t="s">
        <v>270</v>
      </c>
      <c r="U80" s="18" t="s">
        <v>269</v>
      </c>
      <c r="V80" s="95"/>
      <c r="W80" s="150"/>
      <c r="X80" s="150"/>
      <c r="Y80" s="150"/>
      <c r="Z80" s="150"/>
      <c r="AA80" s="150"/>
      <c r="AB80" s="150"/>
      <c r="AC80" s="150"/>
      <c r="AD80" s="221"/>
      <c r="AE80" s="221"/>
      <c r="AF80" s="221"/>
      <c r="AG80" s="221"/>
      <c r="AH80" s="48"/>
      <c r="AI80" s="72"/>
      <c r="AJ80" s="72"/>
      <c r="AK80" s="72"/>
      <c r="AL80" s="72"/>
      <c r="AM80" s="74"/>
      <c r="AN80" s="47"/>
      <c r="AO80" s="47"/>
      <c r="AP80" s="74"/>
      <c r="AQ80" s="47"/>
      <c r="AR80" s="128"/>
      <c r="AS80" s="104"/>
      <c r="AU80" s="74"/>
      <c r="AV80" s="74"/>
      <c r="AW80" s="74"/>
      <c r="AX80" s="74"/>
      <c r="AY80" s="74"/>
      <c r="AZ80" s="74"/>
    </row>
    <row r="81" spans="1:52" s="46" customFormat="1" ht="0.6" customHeight="1" x14ac:dyDescent="0.25">
      <c r="A81" s="19"/>
      <c r="B81" s="74"/>
      <c r="C81" s="258"/>
      <c r="D81" s="259"/>
      <c r="E81" s="260"/>
      <c r="F81" s="261"/>
      <c r="G81" s="262"/>
      <c r="H81" s="263"/>
      <c r="I81" s="302"/>
      <c r="J81" s="264"/>
      <c r="K81" s="265"/>
      <c r="L81" s="263"/>
      <c r="M81" s="266"/>
      <c r="N81" s="267"/>
      <c r="O81" s="267"/>
      <c r="P81" s="267"/>
      <c r="Q81" s="267"/>
      <c r="R81" s="267"/>
      <c r="S81" s="267"/>
      <c r="T81" s="267"/>
      <c r="U81" s="267"/>
      <c r="V81" s="95"/>
      <c r="W81" s="150"/>
      <c r="X81" s="150"/>
      <c r="Y81" s="150"/>
      <c r="Z81" s="150"/>
      <c r="AA81" s="150"/>
      <c r="AB81" s="150"/>
      <c r="AC81" s="150"/>
      <c r="AD81" s="221"/>
      <c r="AE81" s="221"/>
      <c r="AF81" s="221"/>
      <c r="AG81" s="221"/>
      <c r="AH81" s="48"/>
      <c r="AI81" s="72"/>
      <c r="AJ81" s="72"/>
      <c r="AK81" s="72"/>
      <c r="AL81" s="72"/>
      <c r="AM81" s="74"/>
      <c r="AN81" s="47"/>
      <c r="AO81" s="47"/>
      <c r="AP81" s="74"/>
      <c r="AQ81" s="47"/>
      <c r="AR81" s="128"/>
      <c r="AS81" s="104"/>
      <c r="AU81" s="74"/>
      <c r="AV81" s="74"/>
      <c r="AW81" s="74"/>
      <c r="AX81" s="74"/>
      <c r="AY81" s="74"/>
      <c r="AZ81" s="74"/>
    </row>
    <row r="82" spans="1:52" ht="12" customHeight="1" x14ac:dyDescent="0.25">
      <c r="A82" s="19"/>
      <c r="B82" s="74"/>
      <c r="C82" s="85">
        <v>1</v>
      </c>
      <c r="D82" s="229" t="s">
        <v>983</v>
      </c>
      <c r="E82" s="130">
        <v>3895</v>
      </c>
      <c r="F82" s="100">
        <v>26.5</v>
      </c>
      <c r="G82" s="89">
        <f>F82*100/42</f>
        <v>63.095238095238095</v>
      </c>
      <c r="H82" s="17">
        <v>522.25</v>
      </c>
      <c r="I82" s="303">
        <v>58.027777777777779</v>
      </c>
      <c r="J82" s="87">
        <v>2</v>
      </c>
      <c r="K82" s="237">
        <v>19</v>
      </c>
      <c r="L82" s="17">
        <f>H82/9</f>
        <v>58.027777777777779</v>
      </c>
      <c r="M82" s="110"/>
      <c r="N82" s="93"/>
      <c r="O82" s="124" t="s">
        <v>4158</v>
      </c>
      <c r="P82" s="124" t="s">
        <v>4159</v>
      </c>
      <c r="Q82" s="124" t="s">
        <v>373</v>
      </c>
      <c r="R82" s="124" t="s">
        <v>4160</v>
      </c>
      <c r="S82" s="124" t="s">
        <v>4161</v>
      </c>
      <c r="T82" s="124" t="s">
        <v>4162</v>
      </c>
      <c r="U82" s="124" t="s">
        <v>4163</v>
      </c>
      <c r="V82" s="95"/>
      <c r="W82" s="95"/>
      <c r="X82" s="95"/>
      <c r="Y82" s="95"/>
      <c r="Z82" s="95"/>
      <c r="AA82" s="95"/>
      <c r="AB82" s="95"/>
      <c r="AC82" s="95"/>
      <c r="AE82" s="221"/>
      <c r="AF82" s="221"/>
      <c r="AG82" s="221"/>
    </row>
    <row r="83" spans="1:52" ht="12" customHeight="1" x14ac:dyDescent="0.25">
      <c r="A83" s="19"/>
      <c r="B83" s="74"/>
      <c r="C83" s="84">
        <v>2</v>
      </c>
      <c r="D83" s="225" t="s">
        <v>995</v>
      </c>
      <c r="E83" s="213">
        <v>3812</v>
      </c>
      <c r="F83" s="103">
        <v>26</v>
      </c>
      <c r="G83" s="241">
        <f t="shared" ref="G83:G89" si="9">F83*100/42</f>
        <v>61.904761904761905</v>
      </c>
      <c r="H83" s="9">
        <v>504</v>
      </c>
      <c r="I83" s="299">
        <v>56</v>
      </c>
      <c r="J83" s="238">
        <v>0</v>
      </c>
      <c r="K83" s="233">
        <v>179</v>
      </c>
      <c r="L83" s="9">
        <f t="shared" ref="L83:L89" si="10">H83/9</f>
        <v>56</v>
      </c>
      <c r="M83" s="8"/>
      <c r="N83" s="125" t="s">
        <v>4164</v>
      </c>
      <c r="O83" s="91"/>
      <c r="P83" s="125" t="s">
        <v>373</v>
      </c>
      <c r="Q83" s="125" t="s">
        <v>4165</v>
      </c>
      <c r="R83" s="125" t="s">
        <v>4166</v>
      </c>
      <c r="S83" s="125" t="s">
        <v>4167</v>
      </c>
      <c r="T83" s="125" t="s">
        <v>4168</v>
      </c>
      <c r="U83" s="125" t="s">
        <v>369</v>
      </c>
      <c r="V83" s="95"/>
      <c r="W83" s="95"/>
      <c r="X83" s="95"/>
      <c r="Y83" s="95"/>
      <c r="Z83" s="95"/>
      <c r="AA83" s="95"/>
      <c r="AB83" s="95"/>
      <c r="AC83" s="95"/>
      <c r="AE83" s="221"/>
      <c r="AF83" s="221"/>
      <c r="AG83" s="221"/>
    </row>
    <row r="84" spans="1:52" ht="12" customHeight="1" x14ac:dyDescent="0.25">
      <c r="A84" s="19"/>
      <c r="B84" s="74"/>
      <c r="C84" s="84">
        <v>3</v>
      </c>
      <c r="D84" s="225" t="s">
        <v>974</v>
      </c>
      <c r="E84" s="213">
        <v>3907</v>
      </c>
      <c r="F84" s="103">
        <v>25.5</v>
      </c>
      <c r="G84" s="241">
        <f t="shared" si="9"/>
        <v>60.714285714285715</v>
      </c>
      <c r="H84" s="9">
        <v>507.75</v>
      </c>
      <c r="I84" s="299">
        <v>56.416666666666664</v>
      </c>
      <c r="J84" s="238">
        <v>0</v>
      </c>
      <c r="K84" s="233">
        <v>-38</v>
      </c>
      <c r="L84" s="9">
        <f t="shared" si="10"/>
        <v>56.416666666666664</v>
      </c>
      <c r="M84" s="8"/>
      <c r="N84" s="125" t="s">
        <v>4169</v>
      </c>
      <c r="O84" s="125" t="s">
        <v>373</v>
      </c>
      <c r="P84" s="91"/>
      <c r="Q84" s="125" t="s">
        <v>372</v>
      </c>
      <c r="R84" s="125" t="s">
        <v>373</v>
      </c>
      <c r="S84" s="125" t="s">
        <v>4170</v>
      </c>
      <c r="T84" s="125" t="s">
        <v>4171</v>
      </c>
      <c r="U84" s="125" t="s">
        <v>4172</v>
      </c>
      <c r="V84" s="95"/>
      <c r="W84" s="95"/>
      <c r="X84" s="95"/>
      <c r="Y84" s="95"/>
      <c r="Z84" s="95"/>
      <c r="AA84" s="95"/>
      <c r="AB84" s="95"/>
      <c r="AC84" s="95"/>
      <c r="AE84" s="221"/>
      <c r="AF84" s="221"/>
      <c r="AG84" s="221"/>
    </row>
    <row r="85" spans="1:52" ht="12" customHeight="1" x14ac:dyDescent="0.25">
      <c r="A85" s="19"/>
      <c r="B85" s="74"/>
      <c r="C85" s="84">
        <v>4</v>
      </c>
      <c r="D85" s="225" t="s">
        <v>989</v>
      </c>
      <c r="E85" s="213">
        <v>3827</v>
      </c>
      <c r="F85" s="103">
        <v>22</v>
      </c>
      <c r="G85" s="241">
        <f t="shared" si="9"/>
        <v>52.38095238095238</v>
      </c>
      <c r="H85" s="9">
        <v>447.5</v>
      </c>
      <c r="I85" s="299">
        <v>49.722222222222221</v>
      </c>
      <c r="J85" s="238">
        <v>0</v>
      </c>
      <c r="K85" s="233">
        <v>19</v>
      </c>
      <c r="L85" s="9">
        <f t="shared" si="10"/>
        <v>49.722222222222221</v>
      </c>
      <c r="M85" s="8"/>
      <c r="N85" s="125" t="s">
        <v>373</v>
      </c>
      <c r="O85" s="125" t="s">
        <v>4173</v>
      </c>
      <c r="P85" s="125" t="s">
        <v>368</v>
      </c>
      <c r="Q85" s="91"/>
      <c r="R85" s="125" t="s">
        <v>373</v>
      </c>
      <c r="S85" s="125" t="s">
        <v>373</v>
      </c>
      <c r="T85" s="125" t="s">
        <v>378</v>
      </c>
      <c r="U85" s="125" t="s">
        <v>371</v>
      </c>
      <c r="V85" s="95"/>
      <c r="W85" s="95"/>
      <c r="X85" s="95"/>
      <c r="Y85" s="95"/>
      <c r="Z85" s="95"/>
      <c r="AA85" s="95"/>
      <c r="AB85" s="95"/>
      <c r="AC85" s="95"/>
      <c r="AE85" s="221"/>
      <c r="AF85" s="221"/>
      <c r="AG85" s="221"/>
    </row>
    <row r="86" spans="1:52" ht="12" customHeight="1" x14ac:dyDescent="0.25">
      <c r="A86" s="19"/>
      <c r="B86" s="74"/>
      <c r="C86" s="84">
        <v>5</v>
      </c>
      <c r="D86" s="225" t="s">
        <v>4228</v>
      </c>
      <c r="E86" s="213">
        <v>3787</v>
      </c>
      <c r="F86" s="103">
        <v>19</v>
      </c>
      <c r="G86" s="241">
        <f t="shared" si="9"/>
        <v>45.238095238095241</v>
      </c>
      <c r="H86" s="9">
        <v>377.5</v>
      </c>
      <c r="I86" s="299">
        <v>41.944444444444443</v>
      </c>
      <c r="J86" s="238">
        <v>0</v>
      </c>
      <c r="K86" s="233">
        <v>9</v>
      </c>
      <c r="L86" s="9">
        <f t="shared" si="10"/>
        <v>41.944444444444443</v>
      </c>
      <c r="M86" s="8"/>
      <c r="N86" s="125" t="s">
        <v>4174</v>
      </c>
      <c r="O86" s="125" t="s">
        <v>4175</v>
      </c>
      <c r="P86" s="125" t="s">
        <v>373</v>
      </c>
      <c r="Q86" s="125" t="s">
        <v>373</v>
      </c>
      <c r="R86" s="91"/>
      <c r="S86" s="125" t="s">
        <v>373</v>
      </c>
      <c r="T86" s="125" t="s">
        <v>378</v>
      </c>
      <c r="U86" s="125" t="s">
        <v>370</v>
      </c>
      <c r="V86" s="95"/>
      <c r="W86" s="95"/>
      <c r="X86" s="95"/>
      <c r="Y86" s="95"/>
      <c r="Z86" s="95"/>
      <c r="AA86" s="95"/>
      <c r="AB86" s="95"/>
      <c r="AC86" s="95"/>
      <c r="AE86" s="221"/>
      <c r="AF86" s="221"/>
      <c r="AG86" s="221"/>
    </row>
    <row r="87" spans="1:52" ht="12" customHeight="1" x14ac:dyDescent="0.25">
      <c r="A87" s="19"/>
      <c r="B87" s="74"/>
      <c r="C87" s="84">
        <v>6</v>
      </c>
      <c r="D87" s="225" t="s">
        <v>195</v>
      </c>
      <c r="E87" s="213">
        <v>3833</v>
      </c>
      <c r="F87" s="103">
        <v>18.5</v>
      </c>
      <c r="G87" s="241">
        <f t="shared" si="9"/>
        <v>44.047619047619051</v>
      </c>
      <c r="H87" s="9">
        <v>372.75</v>
      </c>
      <c r="I87" s="299">
        <v>41.416666666666664</v>
      </c>
      <c r="J87" s="238">
        <v>0</v>
      </c>
      <c r="K87" s="233">
        <v>-106</v>
      </c>
      <c r="L87" s="9">
        <f t="shared" si="10"/>
        <v>41.416666666666664</v>
      </c>
      <c r="M87" s="8"/>
      <c r="N87" s="125" t="s">
        <v>4176</v>
      </c>
      <c r="O87" s="125" t="s">
        <v>4177</v>
      </c>
      <c r="P87" s="125" t="s">
        <v>4178</v>
      </c>
      <c r="Q87" s="125" t="s">
        <v>373</v>
      </c>
      <c r="R87" s="125" t="s">
        <v>373</v>
      </c>
      <c r="S87" s="91"/>
      <c r="T87" s="125" t="s">
        <v>4169</v>
      </c>
      <c r="U87" s="125" t="s">
        <v>374</v>
      </c>
      <c r="V87" s="95"/>
      <c r="W87" s="95"/>
      <c r="X87" s="95"/>
      <c r="Y87" s="95"/>
      <c r="Z87" s="95"/>
      <c r="AA87" s="95"/>
      <c r="AB87" s="95"/>
      <c r="AC87" s="95"/>
      <c r="AE87" s="221"/>
      <c r="AF87" s="221"/>
      <c r="AG87" s="221"/>
    </row>
    <row r="88" spans="1:52" ht="12" customHeight="1" x14ac:dyDescent="0.25">
      <c r="A88" s="19"/>
      <c r="B88" s="74"/>
      <c r="C88" s="84">
        <v>7</v>
      </c>
      <c r="D88" s="225" t="s">
        <v>990</v>
      </c>
      <c r="E88" s="213">
        <v>3796</v>
      </c>
      <c r="F88" s="103">
        <v>16.5</v>
      </c>
      <c r="G88" s="241">
        <f t="shared" si="9"/>
        <v>39.285714285714285</v>
      </c>
      <c r="H88" s="9">
        <v>340.75</v>
      </c>
      <c r="I88" s="299">
        <v>37.861111111111114</v>
      </c>
      <c r="J88" s="238">
        <v>0</v>
      </c>
      <c r="K88" s="233">
        <v>-90</v>
      </c>
      <c r="L88" s="9">
        <f t="shared" si="10"/>
        <v>37.861111111111114</v>
      </c>
      <c r="M88" s="8"/>
      <c r="N88" s="125" t="s">
        <v>4179</v>
      </c>
      <c r="O88" s="125" t="s">
        <v>4180</v>
      </c>
      <c r="P88" s="125" t="s">
        <v>4181</v>
      </c>
      <c r="Q88" s="125" t="s">
        <v>380</v>
      </c>
      <c r="R88" s="125" t="s">
        <v>380</v>
      </c>
      <c r="S88" s="125" t="s">
        <v>4159</v>
      </c>
      <c r="T88" s="91"/>
      <c r="U88" s="125" t="s">
        <v>4182</v>
      </c>
      <c r="V88" s="95"/>
      <c r="W88" s="95"/>
      <c r="X88" s="95"/>
      <c r="Y88" s="95"/>
      <c r="Z88" s="95"/>
      <c r="AA88" s="95"/>
      <c r="AB88" s="95"/>
      <c r="AC88" s="95"/>
      <c r="AE88" s="221"/>
      <c r="AF88" s="221"/>
      <c r="AG88" s="221"/>
    </row>
    <row r="89" spans="1:52" ht="12" customHeight="1" x14ac:dyDescent="0.25">
      <c r="A89" s="19"/>
      <c r="B89" s="74"/>
      <c r="C89" s="212">
        <v>8</v>
      </c>
      <c r="D89" s="226" t="s">
        <v>975</v>
      </c>
      <c r="E89" s="214">
        <v>3710</v>
      </c>
      <c r="F89" s="98">
        <v>14</v>
      </c>
      <c r="G89" s="90">
        <f t="shared" si="9"/>
        <v>33.333333333333336</v>
      </c>
      <c r="H89" s="227">
        <v>299.5</v>
      </c>
      <c r="I89" s="304">
        <v>33.277777777777779</v>
      </c>
      <c r="J89" s="239">
        <v>0</v>
      </c>
      <c r="K89" s="236">
        <v>7</v>
      </c>
      <c r="L89" s="227">
        <f t="shared" si="10"/>
        <v>33.277777777777779</v>
      </c>
      <c r="M89" s="111"/>
      <c r="N89" s="126" t="s">
        <v>4183</v>
      </c>
      <c r="O89" s="126" t="s">
        <v>375</v>
      </c>
      <c r="P89" s="126" t="s">
        <v>4184</v>
      </c>
      <c r="Q89" s="126" t="s">
        <v>379</v>
      </c>
      <c r="R89" s="126" t="s">
        <v>376</v>
      </c>
      <c r="S89" s="126" t="s">
        <v>377</v>
      </c>
      <c r="T89" s="126" t="s">
        <v>4185</v>
      </c>
      <c r="U89" s="92"/>
      <c r="V89" s="95"/>
      <c r="W89" s="95"/>
      <c r="X89" s="95"/>
      <c r="Y89" s="95"/>
      <c r="Z89" s="95"/>
      <c r="AA89" s="95"/>
      <c r="AB89" s="95"/>
      <c r="AC89" s="95"/>
      <c r="AE89" s="221"/>
      <c r="AF89" s="221"/>
      <c r="AG89" s="221"/>
    </row>
    <row r="90" spans="1:52" ht="12" customHeight="1" x14ac:dyDescent="0.25">
      <c r="A90" s="19"/>
      <c r="B90" s="74"/>
      <c r="C90" s="222"/>
      <c r="D90" s="220"/>
      <c r="E90" s="88"/>
      <c r="F90" s="97"/>
      <c r="G90" s="242"/>
      <c r="H90" s="96"/>
      <c r="I90" s="300"/>
      <c r="J90" s="251"/>
      <c r="K90" s="234"/>
      <c r="L90" s="96"/>
      <c r="M90" s="154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E90" s="221"/>
      <c r="AF90" s="221"/>
      <c r="AG90" s="221"/>
      <c r="AM90" s="218"/>
      <c r="AP90" s="218"/>
      <c r="AU90" s="218"/>
      <c r="AV90" s="218"/>
      <c r="AW90" s="218"/>
      <c r="AX90" s="218"/>
      <c r="AY90" s="218"/>
      <c r="AZ90" s="218"/>
    </row>
    <row r="91" spans="1:52" ht="12" customHeight="1" x14ac:dyDescent="0.25">
      <c r="A91" s="19"/>
      <c r="B91" s="74"/>
      <c r="C91" s="222"/>
      <c r="D91" s="220"/>
      <c r="E91" s="88"/>
      <c r="F91" s="97"/>
      <c r="G91" s="242"/>
      <c r="H91" s="96"/>
      <c r="I91" s="300"/>
      <c r="J91" s="251"/>
      <c r="K91" s="234"/>
      <c r="L91" s="96"/>
      <c r="M91" s="154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E91" s="221"/>
      <c r="AF91" s="221"/>
      <c r="AG91" s="221"/>
      <c r="AM91" s="218"/>
      <c r="AP91" s="218"/>
      <c r="AU91" s="218"/>
      <c r="AV91" s="218"/>
      <c r="AW91" s="218"/>
      <c r="AX91" s="218"/>
      <c r="AY91" s="218"/>
      <c r="AZ91" s="218"/>
    </row>
    <row r="92" spans="1:52" ht="12" customHeight="1" x14ac:dyDescent="0.25">
      <c r="A92" s="19"/>
      <c r="B92" s="74"/>
      <c r="C92" s="222"/>
      <c r="D92" s="220"/>
      <c r="E92" s="88"/>
      <c r="F92" s="97"/>
      <c r="G92" s="242"/>
      <c r="H92" s="96"/>
      <c r="I92" s="300"/>
      <c r="J92" s="251"/>
      <c r="K92" s="234"/>
      <c r="L92" s="96"/>
      <c r="M92" s="154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E92" s="221"/>
      <c r="AF92" s="221"/>
      <c r="AG92" s="221"/>
      <c r="AM92" s="218"/>
      <c r="AP92" s="218"/>
      <c r="AU92" s="218"/>
      <c r="AV92" s="218"/>
      <c r="AW92" s="218"/>
      <c r="AX92" s="218"/>
      <c r="AY92" s="218"/>
      <c r="AZ92" s="218"/>
    </row>
    <row r="93" spans="1:52" ht="12" customHeight="1" x14ac:dyDescent="0.25">
      <c r="A93" s="19"/>
      <c r="B93" s="74"/>
      <c r="C93" s="222"/>
      <c r="D93" s="220"/>
      <c r="E93" s="88"/>
      <c r="F93" s="97"/>
      <c r="G93" s="242" t="s">
        <v>20</v>
      </c>
      <c r="H93" s="96" t="s">
        <v>20</v>
      </c>
      <c r="I93" s="300"/>
      <c r="J93" s="251" t="s">
        <v>20</v>
      </c>
      <c r="K93" s="234" t="s">
        <v>20</v>
      </c>
      <c r="L93" s="96"/>
      <c r="M93" s="154"/>
      <c r="N93" s="95" t="s">
        <v>4192</v>
      </c>
      <c r="O93" s="95" t="s">
        <v>4192</v>
      </c>
      <c r="P93" s="95" t="s">
        <v>4192</v>
      </c>
      <c r="Q93" s="95" t="s">
        <v>4192</v>
      </c>
      <c r="R93" s="95" t="s">
        <v>4192</v>
      </c>
      <c r="S93" s="95" t="s">
        <v>4192</v>
      </c>
      <c r="T93" s="95" t="s">
        <v>4192</v>
      </c>
      <c r="U93" s="95" t="s">
        <v>4192</v>
      </c>
      <c r="V93" s="95"/>
      <c r="W93" s="95"/>
      <c r="X93" s="95" t="s">
        <v>4193</v>
      </c>
      <c r="Y93" s="95" t="s">
        <v>4193</v>
      </c>
      <c r="Z93" s="95" t="s">
        <v>4193</v>
      </c>
      <c r="AA93" s="95" t="s">
        <v>4193</v>
      </c>
      <c r="AB93" s="95" t="s">
        <v>4193</v>
      </c>
      <c r="AC93" s="276" t="s">
        <v>4218</v>
      </c>
      <c r="AD93" s="275" t="s">
        <v>4219</v>
      </c>
      <c r="AE93" s="221"/>
      <c r="AF93" s="221"/>
      <c r="AG93" s="221"/>
      <c r="AM93" s="218"/>
      <c r="AP93" s="218"/>
      <c r="AU93" s="218"/>
      <c r="AV93" s="218"/>
      <c r="AW93" s="218"/>
      <c r="AX93" s="218"/>
      <c r="AY93" s="218"/>
      <c r="AZ93" s="218"/>
    </row>
    <row r="94" spans="1:52" s="46" customFormat="1" ht="12" customHeight="1" x14ac:dyDescent="0.25">
      <c r="B94" s="74" t="s">
        <v>4157</v>
      </c>
      <c r="C94" s="231" t="s">
        <v>0</v>
      </c>
      <c r="D94" s="228" t="s">
        <v>28</v>
      </c>
      <c r="E94" s="219" t="s">
        <v>4229</v>
      </c>
      <c r="F94" s="16" t="s">
        <v>90</v>
      </c>
      <c r="G94" s="243" t="s">
        <v>4149</v>
      </c>
      <c r="H94" s="232" t="s">
        <v>4145</v>
      </c>
      <c r="I94" s="301" t="s">
        <v>4148</v>
      </c>
      <c r="J94" s="151" t="s">
        <v>4146</v>
      </c>
      <c r="K94" s="235" t="s">
        <v>4200</v>
      </c>
      <c r="L94" s="232" t="s">
        <v>4148</v>
      </c>
      <c r="M94" s="230"/>
      <c r="N94" s="18" t="s">
        <v>114</v>
      </c>
      <c r="O94" s="18" t="s">
        <v>330</v>
      </c>
      <c r="P94" s="18" t="s">
        <v>134</v>
      </c>
      <c r="Q94" s="18" t="s">
        <v>116</v>
      </c>
      <c r="R94" s="18" t="s">
        <v>404</v>
      </c>
      <c r="S94" s="18" t="s">
        <v>115</v>
      </c>
      <c r="T94" s="18" t="s">
        <v>270</v>
      </c>
      <c r="U94" s="18" t="s">
        <v>269</v>
      </c>
      <c r="V94" s="18"/>
      <c r="W94" s="291" t="s">
        <v>4212</v>
      </c>
      <c r="X94" s="18" t="s">
        <v>4213</v>
      </c>
      <c r="Y94" s="18" t="s">
        <v>4214</v>
      </c>
      <c r="Z94" s="18" t="s">
        <v>4215</v>
      </c>
      <c r="AA94" s="18" t="s">
        <v>4216</v>
      </c>
      <c r="AB94" s="223" t="s">
        <v>4217</v>
      </c>
      <c r="AC94" s="230"/>
      <c r="AD94" s="223" t="s">
        <v>4202</v>
      </c>
      <c r="AE94" s="257" t="s">
        <v>4203</v>
      </c>
      <c r="AF94" s="221"/>
      <c r="AG94" s="221"/>
      <c r="AH94" s="48"/>
      <c r="AI94" s="72"/>
      <c r="AJ94" s="72"/>
      <c r="AK94" s="72"/>
      <c r="AL94" s="72"/>
      <c r="AM94" s="74"/>
      <c r="AN94" s="47"/>
      <c r="AO94" s="47"/>
      <c r="AP94" s="74"/>
      <c r="AQ94" s="47"/>
      <c r="AR94" s="128"/>
      <c r="AS94" s="104"/>
      <c r="AU94" s="74"/>
      <c r="AV94" s="74"/>
      <c r="AW94" s="74"/>
      <c r="AX94" s="74"/>
      <c r="AY94" s="74"/>
      <c r="AZ94" s="74"/>
    </row>
    <row r="95" spans="1:52" s="46" customFormat="1" ht="0.6" customHeight="1" x14ac:dyDescent="0.25">
      <c r="B95" s="74"/>
      <c r="C95" s="258"/>
      <c r="D95" s="259"/>
      <c r="E95" s="260"/>
      <c r="F95" s="261"/>
      <c r="G95" s="262"/>
      <c r="H95" s="263"/>
      <c r="I95" s="302"/>
      <c r="J95" s="264"/>
      <c r="K95" s="265"/>
      <c r="L95" s="263"/>
      <c r="M95" s="266"/>
      <c r="N95" s="267"/>
      <c r="O95" s="267"/>
      <c r="P95" s="267"/>
      <c r="Q95" s="267"/>
      <c r="R95" s="267"/>
      <c r="S95" s="267"/>
      <c r="T95" s="267"/>
      <c r="U95" s="267"/>
      <c r="V95" s="267"/>
      <c r="W95" s="267"/>
      <c r="X95" s="267"/>
      <c r="Y95" s="267"/>
      <c r="Z95" s="267"/>
      <c r="AA95" s="267"/>
      <c r="AB95" s="290"/>
      <c r="AC95" s="274"/>
      <c r="AD95" s="290"/>
      <c r="AE95" s="253"/>
      <c r="AF95" s="221"/>
      <c r="AG95" s="221"/>
      <c r="AH95" s="48"/>
      <c r="AI95" s="72"/>
      <c r="AJ95" s="72"/>
      <c r="AK95" s="72"/>
      <c r="AL95" s="72"/>
      <c r="AM95" s="74"/>
      <c r="AN95" s="47"/>
      <c r="AO95" s="47"/>
      <c r="AP95" s="74"/>
      <c r="AQ95" s="47"/>
      <c r="AR95" s="128"/>
      <c r="AS95" s="104"/>
      <c r="AU95" s="74"/>
      <c r="AV95" s="74"/>
      <c r="AW95" s="74"/>
      <c r="AX95" s="74"/>
      <c r="AY95" s="74"/>
      <c r="AZ95" s="74"/>
    </row>
    <row r="96" spans="1:52" ht="12" customHeight="1" x14ac:dyDescent="0.25">
      <c r="A96" s="46"/>
      <c r="B96" s="74"/>
      <c r="C96" s="85">
        <v>1</v>
      </c>
      <c r="D96" s="229" t="s">
        <v>983</v>
      </c>
      <c r="E96" s="286">
        <v>3895</v>
      </c>
      <c r="F96" s="100">
        <v>26.5</v>
      </c>
      <c r="G96" s="89">
        <f>F96*100/42</f>
        <v>63.095238095238095</v>
      </c>
      <c r="H96" s="17">
        <v>522.25</v>
      </c>
      <c r="I96" s="303">
        <v>58.027777777777779</v>
      </c>
      <c r="J96" s="284">
        <v>2</v>
      </c>
      <c r="K96" s="237">
        <v>19</v>
      </c>
      <c r="L96" s="17">
        <f>H96/9</f>
        <v>58.027777777777779</v>
      </c>
      <c r="M96" s="110"/>
      <c r="N96" s="93"/>
      <c r="O96" s="124" t="s">
        <v>4191</v>
      </c>
      <c r="P96" s="124" t="s">
        <v>4198</v>
      </c>
      <c r="Q96" s="124" t="s">
        <v>4192</v>
      </c>
      <c r="R96" s="124" t="s">
        <v>4199</v>
      </c>
      <c r="S96" s="124" t="s">
        <v>4191</v>
      </c>
      <c r="T96" s="124" t="s">
        <v>4191</v>
      </c>
      <c r="U96" s="124" t="s">
        <v>4199</v>
      </c>
      <c r="V96" s="124"/>
      <c r="W96" s="124" t="s">
        <v>4194</v>
      </c>
      <c r="X96" s="124" t="s">
        <v>4191</v>
      </c>
      <c r="Y96" s="124" t="s">
        <v>4195</v>
      </c>
      <c r="Z96" s="124" t="s">
        <v>4191</v>
      </c>
      <c r="AA96" s="124" t="s">
        <v>4194</v>
      </c>
      <c r="AB96" s="256" t="s">
        <v>4194</v>
      </c>
      <c r="AC96" s="8"/>
      <c r="AD96" s="256" t="s">
        <v>4204</v>
      </c>
      <c r="AE96" s="256" t="s">
        <v>4222</v>
      </c>
      <c r="AF96" s="221"/>
      <c r="AG96" s="221"/>
      <c r="AM96" s="287"/>
      <c r="AP96" s="287"/>
      <c r="AU96" s="287"/>
      <c r="AV96" s="287"/>
      <c r="AW96" s="287"/>
      <c r="AX96" s="287"/>
      <c r="AY96" s="287"/>
      <c r="AZ96" s="287"/>
    </row>
    <row r="97" spans="1:52" ht="12" customHeight="1" x14ac:dyDescent="0.25">
      <c r="A97" s="46"/>
      <c r="B97" s="74"/>
      <c r="C97" s="84">
        <v>2</v>
      </c>
      <c r="D97" s="225" t="s">
        <v>995</v>
      </c>
      <c r="E97" s="287">
        <v>3812</v>
      </c>
      <c r="F97" s="103">
        <v>26</v>
      </c>
      <c r="G97" s="241">
        <f t="shared" ref="G97:G103" si="11">F97*100/42</f>
        <v>61.904761904761905</v>
      </c>
      <c r="H97" s="9">
        <v>504</v>
      </c>
      <c r="I97" s="299">
        <v>56</v>
      </c>
      <c r="J97" s="238">
        <v>0</v>
      </c>
      <c r="K97" s="233">
        <v>179</v>
      </c>
      <c r="L97" s="9">
        <f t="shared" ref="L97:L103" si="12">H97/9</f>
        <v>56</v>
      </c>
      <c r="M97" s="8"/>
      <c r="N97" s="125" t="s">
        <v>4193</v>
      </c>
      <c r="O97" s="91"/>
      <c r="P97" s="125" t="s">
        <v>4192</v>
      </c>
      <c r="Q97" s="125" t="s">
        <v>4192</v>
      </c>
      <c r="R97" s="125" t="s">
        <v>4194</v>
      </c>
      <c r="S97" s="125" t="s">
        <v>4199</v>
      </c>
      <c r="T97" s="125" t="s">
        <v>4199</v>
      </c>
      <c r="U97" s="125" t="s">
        <v>4191</v>
      </c>
      <c r="W97" s="125" t="s">
        <v>4191</v>
      </c>
      <c r="X97" s="125" t="s">
        <v>4195</v>
      </c>
      <c r="Y97" s="125" t="s">
        <v>4201</v>
      </c>
      <c r="Z97" s="125" t="s">
        <v>4194</v>
      </c>
      <c r="AA97" s="125" t="s">
        <v>4191</v>
      </c>
      <c r="AB97" s="254" t="s">
        <v>4191</v>
      </c>
      <c r="AC97" s="8"/>
      <c r="AD97" s="254" t="s">
        <v>4223</v>
      </c>
      <c r="AE97" s="254" t="s">
        <v>4205</v>
      </c>
      <c r="AF97" s="221"/>
      <c r="AG97" s="221"/>
      <c r="AM97" s="287"/>
      <c r="AP97" s="287"/>
      <c r="AU97" s="287"/>
      <c r="AV97" s="287"/>
      <c r="AW97" s="287"/>
      <c r="AX97" s="287"/>
      <c r="AY97" s="287"/>
      <c r="AZ97" s="287"/>
    </row>
    <row r="98" spans="1:52" ht="12" customHeight="1" x14ac:dyDescent="0.25">
      <c r="A98" s="46"/>
      <c r="B98" s="74"/>
      <c r="C98" s="84">
        <v>3</v>
      </c>
      <c r="D98" s="225" t="s">
        <v>974</v>
      </c>
      <c r="E98" s="287">
        <v>3907</v>
      </c>
      <c r="F98" s="103">
        <v>25.5</v>
      </c>
      <c r="G98" s="241">
        <f t="shared" si="11"/>
        <v>60.714285714285715</v>
      </c>
      <c r="H98" s="9">
        <v>507.75</v>
      </c>
      <c r="I98" s="299">
        <v>56.416666666666664</v>
      </c>
      <c r="J98" s="238">
        <v>0</v>
      </c>
      <c r="K98" s="233">
        <v>-38</v>
      </c>
      <c r="L98" s="9">
        <f t="shared" si="12"/>
        <v>56.416666666666664</v>
      </c>
      <c r="M98" s="8"/>
      <c r="N98" s="125" t="s">
        <v>4195</v>
      </c>
      <c r="O98" s="125" t="s">
        <v>4192</v>
      </c>
      <c r="P98" s="91"/>
      <c r="Q98" s="125" t="s">
        <v>4195</v>
      </c>
      <c r="R98" s="125" t="s">
        <v>4192</v>
      </c>
      <c r="S98" s="125" t="s">
        <v>4191</v>
      </c>
      <c r="T98" s="125" t="s">
        <v>4191</v>
      </c>
      <c r="U98" s="125" t="s">
        <v>4199</v>
      </c>
      <c r="W98" s="125" t="s">
        <v>4199</v>
      </c>
      <c r="X98" s="125" t="s">
        <v>4191</v>
      </c>
      <c r="Y98" s="125" t="s">
        <v>4191</v>
      </c>
      <c r="Z98" s="125" t="s">
        <v>4191</v>
      </c>
      <c r="AA98" s="125" t="s">
        <v>4191</v>
      </c>
      <c r="AB98" s="254" t="s">
        <v>4194</v>
      </c>
      <c r="AC98" s="8"/>
      <c r="AD98" s="254" t="s">
        <v>4209</v>
      </c>
      <c r="AE98" s="254" t="s">
        <v>4222</v>
      </c>
      <c r="AF98" s="221"/>
      <c r="AG98" s="221"/>
      <c r="AM98" s="287"/>
      <c r="AP98" s="287"/>
      <c r="AU98" s="287"/>
      <c r="AV98" s="287"/>
      <c r="AW98" s="287"/>
      <c r="AX98" s="287"/>
      <c r="AY98" s="287"/>
      <c r="AZ98" s="287"/>
    </row>
    <row r="99" spans="1:52" ht="12" customHeight="1" x14ac:dyDescent="0.25">
      <c r="A99" s="46"/>
      <c r="B99" s="74"/>
      <c r="C99" s="84">
        <v>4</v>
      </c>
      <c r="D99" s="225" t="s">
        <v>989</v>
      </c>
      <c r="E99" s="287">
        <v>3827</v>
      </c>
      <c r="F99" s="103">
        <v>22</v>
      </c>
      <c r="G99" s="241">
        <f t="shared" si="11"/>
        <v>52.38095238095238</v>
      </c>
      <c r="H99" s="9">
        <v>447.5</v>
      </c>
      <c r="I99" s="299">
        <v>49.722222222222221</v>
      </c>
      <c r="J99" s="238">
        <v>0</v>
      </c>
      <c r="K99" s="233">
        <v>19</v>
      </c>
      <c r="L99" s="9">
        <f t="shared" si="12"/>
        <v>49.722222222222221</v>
      </c>
      <c r="M99" s="8"/>
      <c r="N99" s="125" t="s">
        <v>4192</v>
      </c>
      <c r="O99" s="125" t="s">
        <v>4192</v>
      </c>
      <c r="P99" s="125" t="s">
        <v>4198</v>
      </c>
      <c r="Q99" s="91"/>
      <c r="R99" s="125" t="s">
        <v>4192</v>
      </c>
      <c r="S99" s="125" t="s">
        <v>4192</v>
      </c>
      <c r="T99" s="125" t="s">
        <v>4195</v>
      </c>
      <c r="U99" s="125" t="s">
        <v>4191</v>
      </c>
      <c r="W99" s="125" t="s">
        <v>4199</v>
      </c>
      <c r="X99" s="125" t="s">
        <v>4192</v>
      </c>
      <c r="Y99" s="125" t="s">
        <v>4191</v>
      </c>
      <c r="Z99" s="125" t="s">
        <v>4195</v>
      </c>
      <c r="AA99" s="125" t="s">
        <v>4191</v>
      </c>
      <c r="AB99" s="254" t="s">
        <v>4192</v>
      </c>
      <c r="AC99" s="8"/>
      <c r="AD99" s="254" t="s">
        <v>4223</v>
      </c>
      <c r="AE99" s="254" t="s">
        <v>4206</v>
      </c>
      <c r="AF99" s="221"/>
      <c r="AG99" s="221"/>
      <c r="AM99" s="287"/>
      <c r="AP99" s="287"/>
      <c r="AU99" s="287"/>
      <c r="AV99" s="287"/>
      <c r="AW99" s="287"/>
      <c r="AX99" s="287"/>
      <c r="AY99" s="287"/>
      <c r="AZ99" s="287"/>
    </row>
    <row r="100" spans="1:52" ht="12" customHeight="1" x14ac:dyDescent="0.25">
      <c r="A100" s="46"/>
      <c r="B100" s="74"/>
      <c r="C100" s="84">
        <v>5</v>
      </c>
      <c r="D100" s="225" t="s">
        <v>4228</v>
      </c>
      <c r="E100" s="287">
        <v>3787</v>
      </c>
      <c r="F100" s="103">
        <v>19</v>
      </c>
      <c r="G100" s="241">
        <f t="shared" si="11"/>
        <v>45.238095238095241</v>
      </c>
      <c r="H100" s="9">
        <v>377.5</v>
      </c>
      <c r="I100" s="299">
        <v>41.944444444444443</v>
      </c>
      <c r="J100" s="238">
        <v>0</v>
      </c>
      <c r="K100" s="233">
        <v>9</v>
      </c>
      <c r="L100" s="9">
        <f t="shared" si="12"/>
        <v>41.944444444444443</v>
      </c>
      <c r="M100" s="8"/>
      <c r="N100" s="125" t="s">
        <v>4197</v>
      </c>
      <c r="O100" s="125" t="s">
        <v>4196</v>
      </c>
      <c r="P100" s="125" t="s">
        <v>4192</v>
      </c>
      <c r="Q100" s="125" t="s">
        <v>4192</v>
      </c>
      <c r="R100" s="91"/>
      <c r="S100" s="125" t="s">
        <v>4192</v>
      </c>
      <c r="T100" s="125" t="s">
        <v>4195</v>
      </c>
      <c r="U100" s="125" t="s">
        <v>4191</v>
      </c>
      <c r="W100" s="125" t="s">
        <v>4195</v>
      </c>
      <c r="X100" s="125" t="s">
        <v>4191</v>
      </c>
      <c r="Y100" s="125" t="s">
        <v>4198</v>
      </c>
      <c r="Z100" s="125" t="s">
        <v>4195</v>
      </c>
      <c r="AA100" s="125" t="s">
        <v>4198</v>
      </c>
      <c r="AB100" s="254" t="s">
        <v>4192</v>
      </c>
      <c r="AC100" s="8"/>
      <c r="AD100" s="254" t="s">
        <v>4223</v>
      </c>
      <c r="AE100" s="254" t="s">
        <v>4224</v>
      </c>
      <c r="AF100" s="221"/>
      <c r="AG100" s="221"/>
      <c r="AM100" s="287"/>
      <c r="AP100" s="287"/>
      <c r="AU100" s="287"/>
      <c r="AV100" s="287"/>
      <c r="AW100" s="287"/>
      <c r="AX100" s="287"/>
      <c r="AY100" s="287"/>
      <c r="AZ100" s="287"/>
    </row>
    <row r="101" spans="1:52" ht="12" customHeight="1" x14ac:dyDescent="0.25">
      <c r="A101" s="46"/>
      <c r="B101" s="74"/>
      <c r="C101" s="84">
        <v>6</v>
      </c>
      <c r="D101" s="225" t="s">
        <v>195</v>
      </c>
      <c r="E101" s="287">
        <v>3833</v>
      </c>
      <c r="F101" s="103">
        <v>18.5</v>
      </c>
      <c r="G101" s="241">
        <f t="shared" si="11"/>
        <v>44.047619047619051</v>
      </c>
      <c r="H101" s="9">
        <v>372.75</v>
      </c>
      <c r="I101" s="299">
        <v>41.416666666666664</v>
      </c>
      <c r="J101" s="238">
        <v>0</v>
      </c>
      <c r="K101" s="233">
        <v>-106</v>
      </c>
      <c r="L101" s="9">
        <f t="shared" si="12"/>
        <v>41.416666666666664</v>
      </c>
      <c r="M101" s="8"/>
      <c r="N101" s="125" t="s">
        <v>4193</v>
      </c>
      <c r="O101" s="125" t="s">
        <v>4197</v>
      </c>
      <c r="P101" s="125" t="s">
        <v>4193</v>
      </c>
      <c r="Q101" s="125" t="s">
        <v>4192</v>
      </c>
      <c r="R101" s="125" t="s">
        <v>4192</v>
      </c>
      <c r="S101" s="91"/>
      <c r="T101" s="125" t="s">
        <v>4195</v>
      </c>
      <c r="U101" s="125" t="s">
        <v>4195</v>
      </c>
      <c r="W101" s="125" t="s">
        <v>4192</v>
      </c>
      <c r="X101" s="125" t="s">
        <v>4191</v>
      </c>
      <c r="Y101" s="125" t="s">
        <v>4191</v>
      </c>
      <c r="Z101" s="125" t="s">
        <v>4192</v>
      </c>
      <c r="AA101" s="125" t="s">
        <v>4198</v>
      </c>
      <c r="AB101" s="254" t="s">
        <v>4193</v>
      </c>
      <c r="AC101" s="8"/>
      <c r="AD101" s="254" t="s">
        <v>4207</v>
      </c>
      <c r="AE101" s="254" t="s">
        <v>4208</v>
      </c>
      <c r="AF101" s="221"/>
      <c r="AG101" s="221"/>
      <c r="AM101" s="287"/>
      <c r="AP101" s="287"/>
      <c r="AU101" s="287"/>
      <c r="AV101" s="287"/>
      <c r="AW101" s="287"/>
      <c r="AX101" s="287"/>
      <c r="AY101" s="287"/>
      <c r="AZ101" s="287"/>
    </row>
    <row r="102" spans="1:52" ht="12" customHeight="1" x14ac:dyDescent="0.25">
      <c r="A102" s="46"/>
      <c r="B102" s="74"/>
      <c r="C102" s="84">
        <v>7</v>
      </c>
      <c r="D102" s="225" t="s">
        <v>990</v>
      </c>
      <c r="E102" s="287">
        <v>3796</v>
      </c>
      <c r="F102" s="103">
        <v>16.5</v>
      </c>
      <c r="G102" s="241">
        <f t="shared" si="11"/>
        <v>39.285714285714285</v>
      </c>
      <c r="H102" s="9">
        <v>340.75</v>
      </c>
      <c r="I102" s="299">
        <v>37.861111111111114</v>
      </c>
      <c r="J102" s="238">
        <v>0</v>
      </c>
      <c r="K102" s="233">
        <v>-90</v>
      </c>
      <c r="L102" s="9">
        <f t="shared" si="12"/>
        <v>37.861111111111114</v>
      </c>
      <c r="M102" s="8"/>
      <c r="N102" s="125" t="s">
        <v>4193</v>
      </c>
      <c r="O102" s="125" t="s">
        <v>4197</v>
      </c>
      <c r="P102" s="125" t="s">
        <v>4193</v>
      </c>
      <c r="Q102" s="125" t="s">
        <v>4198</v>
      </c>
      <c r="R102" s="125" t="s">
        <v>4198</v>
      </c>
      <c r="S102" s="125" t="s">
        <v>4198</v>
      </c>
      <c r="T102" s="91"/>
      <c r="U102" s="125" t="s">
        <v>4195</v>
      </c>
      <c r="W102" s="125" t="s">
        <v>4197</v>
      </c>
      <c r="X102" s="125" t="s">
        <v>4192</v>
      </c>
      <c r="Y102" s="125" t="s">
        <v>4198</v>
      </c>
      <c r="Z102" s="125" t="s">
        <v>4192</v>
      </c>
      <c r="AA102" s="125" t="s">
        <v>4192</v>
      </c>
      <c r="AB102" s="254" t="s">
        <v>4195</v>
      </c>
      <c r="AC102" s="8"/>
      <c r="AD102" s="254" t="s">
        <v>4199</v>
      </c>
      <c r="AE102" s="254" t="s">
        <v>267</v>
      </c>
      <c r="AF102" s="221"/>
      <c r="AG102" s="221"/>
      <c r="AM102" s="287"/>
      <c r="AP102" s="287"/>
      <c r="AU102" s="287"/>
      <c r="AV102" s="287"/>
      <c r="AW102" s="287"/>
      <c r="AX102" s="287"/>
      <c r="AY102" s="287"/>
      <c r="AZ102" s="287"/>
    </row>
    <row r="103" spans="1:52" ht="12" customHeight="1" x14ac:dyDescent="0.25">
      <c r="A103" s="46"/>
      <c r="B103" s="74"/>
      <c r="C103" s="289">
        <v>8</v>
      </c>
      <c r="D103" s="226" t="s">
        <v>975</v>
      </c>
      <c r="E103" s="288">
        <v>3710</v>
      </c>
      <c r="F103" s="98">
        <v>14</v>
      </c>
      <c r="G103" s="90">
        <f t="shared" si="11"/>
        <v>33.333333333333336</v>
      </c>
      <c r="H103" s="227">
        <v>299.5</v>
      </c>
      <c r="I103" s="304">
        <v>33.277777777777779</v>
      </c>
      <c r="J103" s="239">
        <v>0</v>
      </c>
      <c r="K103" s="236">
        <v>7</v>
      </c>
      <c r="L103" s="227">
        <f t="shared" si="12"/>
        <v>33.277777777777779</v>
      </c>
      <c r="M103" s="111"/>
      <c r="N103" s="126" t="s">
        <v>4197</v>
      </c>
      <c r="O103" s="126" t="s">
        <v>4193</v>
      </c>
      <c r="P103" s="126" t="s">
        <v>4197</v>
      </c>
      <c r="Q103" s="126" t="s">
        <v>4193</v>
      </c>
      <c r="R103" s="126" t="s">
        <v>4193</v>
      </c>
      <c r="S103" s="126" t="s">
        <v>4198</v>
      </c>
      <c r="T103" s="126" t="s">
        <v>4198</v>
      </c>
      <c r="U103" s="92"/>
      <c r="V103" s="126"/>
      <c r="W103" s="126" t="s">
        <v>4193</v>
      </c>
      <c r="X103" s="126" t="s">
        <v>4198</v>
      </c>
      <c r="Y103" s="126" t="s">
        <v>4193</v>
      </c>
      <c r="Z103" s="126" t="s">
        <v>4193</v>
      </c>
      <c r="AA103" s="126" t="s">
        <v>4192</v>
      </c>
      <c r="AB103" s="255" t="s">
        <v>4198</v>
      </c>
      <c r="AC103" s="111"/>
      <c r="AD103" s="255" t="s">
        <v>4199</v>
      </c>
      <c r="AE103" s="255" t="s">
        <v>4209</v>
      </c>
      <c r="AF103" s="221"/>
      <c r="AG103" s="221"/>
      <c r="AM103" s="287"/>
      <c r="AP103" s="287"/>
      <c r="AU103" s="287"/>
      <c r="AV103" s="287"/>
      <c r="AW103" s="287"/>
      <c r="AX103" s="287"/>
      <c r="AY103" s="287"/>
      <c r="AZ103" s="287"/>
    </row>
    <row r="104" spans="1:52" ht="12" customHeight="1" x14ac:dyDescent="0.25">
      <c r="A104" s="19"/>
      <c r="B104" s="74"/>
      <c r="C104" s="222"/>
      <c r="D104" s="220"/>
      <c r="E104" s="88"/>
      <c r="F104" s="97"/>
      <c r="G104" s="242"/>
      <c r="H104" s="96"/>
      <c r="I104" s="300"/>
      <c r="J104" s="251"/>
      <c r="K104" s="234"/>
      <c r="L104" s="96"/>
      <c r="M104" s="154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153"/>
      <c r="AE104" s="221"/>
      <c r="AF104" s="221"/>
      <c r="AG104" s="221"/>
      <c r="AM104" s="218"/>
      <c r="AP104" s="218"/>
      <c r="AU104" s="218"/>
      <c r="AV104" s="218"/>
      <c r="AW104" s="218"/>
      <c r="AX104" s="218"/>
      <c r="AY104" s="218"/>
      <c r="AZ104" s="218"/>
    </row>
    <row r="105" spans="1:52" ht="12" customHeight="1" x14ac:dyDescent="0.25">
      <c r="A105" s="19"/>
      <c r="B105" s="74"/>
      <c r="C105" s="222"/>
      <c r="D105" s="220"/>
      <c r="E105" s="88"/>
      <c r="F105" s="97"/>
      <c r="G105" s="242"/>
      <c r="H105" s="96"/>
      <c r="I105" s="300"/>
      <c r="J105" s="251"/>
      <c r="K105" s="234"/>
      <c r="L105" s="96"/>
      <c r="M105" s="154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E105" s="221"/>
      <c r="AF105" s="221"/>
      <c r="AG105" s="221"/>
      <c r="AM105" s="218"/>
      <c r="AP105" s="218"/>
      <c r="AU105" s="218"/>
      <c r="AV105" s="218"/>
      <c r="AW105" s="218"/>
      <c r="AX105" s="218"/>
      <c r="AY105" s="218"/>
      <c r="AZ105" s="218"/>
    </row>
    <row r="106" spans="1:52" ht="12" customHeight="1" x14ac:dyDescent="0.25">
      <c r="A106" s="19"/>
      <c r="B106" s="74"/>
      <c r="C106" s="88"/>
      <c r="D106" s="161"/>
      <c r="E106" s="88"/>
      <c r="F106" s="88"/>
      <c r="G106" s="242"/>
      <c r="H106" s="97"/>
      <c r="I106" s="300"/>
      <c r="J106" s="123"/>
      <c r="K106" s="234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</row>
    <row r="107" spans="1:52" ht="12" customHeight="1" x14ac:dyDescent="0.25">
      <c r="A107" s="19"/>
      <c r="B107" s="74"/>
      <c r="C107" s="88"/>
      <c r="D107" s="161"/>
      <c r="E107" s="88"/>
      <c r="F107" s="88"/>
      <c r="G107" s="242"/>
      <c r="H107" s="97"/>
      <c r="I107" s="300"/>
      <c r="J107" s="123"/>
      <c r="K107" s="234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</row>
    <row r="108" spans="1:52" x14ac:dyDescent="0.25">
      <c r="AG108" s="152"/>
      <c r="AH108" s="245"/>
      <c r="AI108" s="245"/>
      <c r="AJ108" s="245"/>
      <c r="AK108" s="245"/>
      <c r="AL108" s="246"/>
      <c r="AM108" s="99"/>
      <c r="AN108" s="247"/>
      <c r="AO108" s="247"/>
      <c r="AP108" s="99"/>
      <c r="AQ108" s="247"/>
      <c r="AR108" s="248"/>
      <c r="AS108" s="249"/>
    </row>
    <row r="109" spans="1:52" ht="12" customHeight="1" x14ac:dyDescent="0.25">
      <c r="B109" s="74" t="s">
        <v>4186</v>
      </c>
      <c r="C109" s="164" t="s">
        <v>4188</v>
      </c>
      <c r="AG109" s="151" t="s">
        <v>0</v>
      </c>
      <c r="AH109" s="216" t="s">
        <v>183</v>
      </c>
      <c r="AI109" s="216" t="s">
        <v>4229</v>
      </c>
      <c r="AJ109" s="216" t="s">
        <v>90</v>
      </c>
      <c r="AK109" s="216" t="s">
        <v>144</v>
      </c>
      <c r="AL109" s="235" t="s">
        <v>4189</v>
      </c>
      <c r="AM109" s="132" t="s">
        <v>214</v>
      </c>
      <c r="AN109" s="76" t="s">
        <v>388</v>
      </c>
      <c r="AO109" s="76" t="s">
        <v>392</v>
      </c>
      <c r="AP109" s="132" t="s">
        <v>214</v>
      </c>
      <c r="AQ109" s="75" t="s">
        <v>215</v>
      </c>
      <c r="AR109" s="132" t="s">
        <v>214</v>
      </c>
      <c r="AS109" s="75" t="s">
        <v>216</v>
      </c>
    </row>
    <row r="110" spans="1:52" ht="12" customHeight="1" x14ac:dyDescent="0.25">
      <c r="B110" s="74" t="s">
        <v>4187</v>
      </c>
      <c r="C110" s="164" t="s">
        <v>4188</v>
      </c>
      <c r="AG110" s="335">
        <v>1</v>
      </c>
      <c r="AH110" s="41" t="s">
        <v>47</v>
      </c>
      <c r="AI110" s="341">
        <v>3892</v>
      </c>
      <c r="AJ110" s="342" t="s">
        <v>617</v>
      </c>
      <c r="AK110" s="343">
        <v>0.54500000000000004</v>
      </c>
      <c r="AL110" s="342">
        <v>-170</v>
      </c>
      <c r="AM110" s="344" t="s">
        <v>389</v>
      </c>
      <c r="AN110" s="350" t="s">
        <v>621</v>
      </c>
      <c r="AO110" s="351" t="s">
        <v>623</v>
      </c>
      <c r="AP110" s="342">
        <v>0</v>
      </c>
      <c r="AQ110" s="338" t="s">
        <v>4190</v>
      </c>
      <c r="AR110" s="338">
        <v>1</v>
      </c>
      <c r="AS110" s="250"/>
    </row>
    <row r="111" spans="1:52" ht="12" customHeight="1" x14ac:dyDescent="0.2">
      <c r="C111" s="164" t="s">
        <v>4188</v>
      </c>
      <c r="AG111" s="336"/>
      <c r="AH111" s="133">
        <v>19092522</v>
      </c>
      <c r="AI111" s="327"/>
      <c r="AJ111" s="329"/>
      <c r="AK111" s="331"/>
      <c r="AL111" s="329"/>
      <c r="AM111" s="333"/>
      <c r="AN111" s="345"/>
      <c r="AO111" s="347"/>
      <c r="AP111" s="329"/>
      <c r="AQ111" s="352"/>
      <c r="AR111" s="339"/>
      <c r="AS111" s="215" t="s">
        <v>624</v>
      </c>
    </row>
    <row r="112" spans="1:52" ht="12" customHeight="1" x14ac:dyDescent="0.25">
      <c r="C112" s="164" t="s">
        <v>4188</v>
      </c>
      <c r="AG112" s="336">
        <v>2</v>
      </c>
      <c r="AH112" s="213" t="s">
        <v>317</v>
      </c>
      <c r="AI112" s="327">
        <v>3823</v>
      </c>
      <c r="AJ112" s="329" t="s">
        <v>618</v>
      </c>
      <c r="AK112" s="331">
        <v>0.45500000000000002</v>
      </c>
      <c r="AL112" s="329" t="s">
        <v>619</v>
      </c>
      <c r="AM112" s="333">
        <v>5</v>
      </c>
      <c r="AN112" s="345" t="s">
        <v>620</v>
      </c>
      <c r="AO112" s="347" t="s">
        <v>622</v>
      </c>
      <c r="AP112" s="329">
        <v>0</v>
      </c>
      <c r="AQ112" s="339" t="s">
        <v>4190</v>
      </c>
      <c r="AR112" s="339"/>
      <c r="AS112" s="162" t="s">
        <v>625</v>
      </c>
    </row>
    <row r="113" spans="3:45" ht="12" customHeight="1" x14ac:dyDescent="0.25">
      <c r="C113" s="164" t="s">
        <v>4188</v>
      </c>
      <c r="AG113" s="337"/>
      <c r="AH113" s="214" t="s">
        <v>616</v>
      </c>
      <c r="AI113" s="328"/>
      <c r="AJ113" s="330"/>
      <c r="AK113" s="332"/>
      <c r="AL113" s="330"/>
      <c r="AM113" s="334"/>
      <c r="AN113" s="346"/>
      <c r="AO113" s="348"/>
      <c r="AP113" s="328"/>
      <c r="AQ113" s="349"/>
      <c r="AR113" s="340"/>
      <c r="AS113" s="163"/>
    </row>
    <row r="114" spans="3:45" x14ac:dyDescent="0.25">
      <c r="AG114" s="153"/>
      <c r="AH114" s="101"/>
      <c r="AI114" s="87"/>
      <c r="AJ114" s="17"/>
      <c r="AK114" s="17"/>
      <c r="AL114" s="17"/>
      <c r="AM114" s="130"/>
      <c r="AN114" s="102"/>
      <c r="AO114" s="102"/>
      <c r="AP114" s="130"/>
      <c r="AQ114" s="102"/>
      <c r="AR114" s="129"/>
      <c r="AS114" s="73"/>
    </row>
    <row r="115" spans="3:45" x14ac:dyDescent="0.25">
      <c r="AI115" s="43"/>
    </row>
    <row r="116" spans="3:45" x14ac:dyDescent="0.25">
      <c r="AI116" s="43"/>
    </row>
    <row r="117" spans="3:45" x14ac:dyDescent="0.25">
      <c r="AI117" s="43"/>
    </row>
  </sheetData>
  <sortState xmlns:xlrd2="http://schemas.microsoft.com/office/spreadsheetml/2017/richdata2" ref="AT116:AT143">
    <sortCondition descending="1" ref="AT116:AT143"/>
  </sortState>
  <mergeCells count="21">
    <mergeCell ref="AG110:AG111"/>
    <mergeCell ref="AG112:AG113"/>
    <mergeCell ref="AR110:AR113"/>
    <mergeCell ref="AI110:AI111"/>
    <mergeCell ref="AJ110:AJ111"/>
    <mergeCell ref="AK110:AK111"/>
    <mergeCell ref="AL110:AL111"/>
    <mergeCell ref="AM110:AM111"/>
    <mergeCell ref="AN112:AN113"/>
    <mergeCell ref="AO112:AO113"/>
    <mergeCell ref="AP112:AP113"/>
    <mergeCell ref="AQ112:AQ113"/>
    <mergeCell ref="AN110:AN111"/>
    <mergeCell ref="AO110:AO111"/>
    <mergeCell ref="AP110:AP111"/>
    <mergeCell ref="AQ110:AQ111"/>
    <mergeCell ref="AI112:AI113"/>
    <mergeCell ref="AJ112:AJ113"/>
    <mergeCell ref="AK112:AK113"/>
    <mergeCell ref="AL112:AL113"/>
    <mergeCell ref="AM112:AM1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0"/>
  <sheetViews>
    <sheetView zoomScale="166" zoomScaleNormal="166" workbookViewId="0">
      <pane ySplit="11" topLeftCell="A33" activePane="bottomLeft" state="frozen"/>
      <selection pane="bottomLeft" activeCell="B40" sqref="B40"/>
    </sheetView>
  </sheetViews>
  <sheetFormatPr defaultRowHeight="15" x14ac:dyDescent="0.25"/>
  <cols>
    <col min="1" max="1" width="1.7109375" style="52" customWidth="1"/>
    <col min="2" max="2" width="2.28515625" style="52" customWidth="1"/>
    <col min="3" max="3" width="14.28515625" style="53" customWidth="1"/>
    <col min="4" max="4" width="5.140625" style="53" customWidth="1"/>
    <col min="5" max="5" width="5.140625" style="54" customWidth="1"/>
    <col min="6" max="6" width="1.7109375" style="53" customWidth="1"/>
    <col min="7" max="7" width="4.7109375" style="53" customWidth="1"/>
    <col min="8" max="8" width="4" style="54" customWidth="1"/>
    <col min="9" max="9" width="1.7109375" style="53" customWidth="1"/>
    <col min="10" max="10" width="4.7109375" style="53" customWidth="1"/>
    <col min="11" max="11" width="4" style="54" customWidth="1"/>
    <col min="12" max="12" width="1.7109375" style="53" customWidth="1"/>
    <col min="13" max="13" width="4.7109375" style="53" customWidth="1"/>
    <col min="14" max="14" width="4" style="54" customWidth="1"/>
    <col min="15" max="15" width="1.7109375" style="53" customWidth="1"/>
    <col min="16" max="16" width="4.7109375" style="53" customWidth="1"/>
    <col min="17" max="17" width="4" style="54" customWidth="1"/>
    <col min="18" max="18" width="1.7109375" style="53" customWidth="1"/>
    <col min="19" max="19" width="4.7109375" style="53" customWidth="1"/>
    <col min="20" max="20" width="4" style="54" customWidth="1"/>
    <col min="21" max="21" width="1.7109375" style="54" customWidth="1"/>
    <col min="22" max="22" width="4.7109375" style="52" customWidth="1"/>
    <col min="23" max="23" width="3.7109375" style="52" customWidth="1"/>
    <col min="24" max="16384" width="9.140625" style="52"/>
  </cols>
  <sheetData>
    <row r="1" spans="1:23" ht="18.75" x14ac:dyDescent="0.3">
      <c r="A1" s="51" t="s">
        <v>4237</v>
      </c>
    </row>
    <row r="4" spans="1:23" hidden="1" x14ac:dyDescent="0.25"/>
    <row r="5" spans="1:23" hidden="1" x14ac:dyDescent="0.25"/>
    <row r="6" spans="1:23" hidden="1" x14ac:dyDescent="0.25"/>
    <row r="7" spans="1:23" hidden="1" x14ac:dyDescent="0.25">
      <c r="C7" s="55"/>
    </row>
    <row r="8" spans="1:23" hidden="1" x14ac:dyDescent="0.25">
      <c r="C8" s="55"/>
    </row>
    <row r="9" spans="1:23" s="56" customFormat="1" ht="11.45" customHeight="1" x14ac:dyDescent="0.2">
      <c r="B9" s="359" t="s">
        <v>496</v>
      </c>
      <c r="C9" s="360"/>
      <c r="D9" s="363" t="s">
        <v>497</v>
      </c>
      <c r="E9" s="363"/>
      <c r="F9" s="156"/>
      <c r="G9" s="363" t="s">
        <v>498</v>
      </c>
      <c r="H9" s="363"/>
      <c r="I9" s="156"/>
      <c r="J9" s="363" t="s">
        <v>4143</v>
      </c>
      <c r="K9" s="363"/>
      <c r="L9" s="156"/>
      <c r="M9" s="363" t="s">
        <v>4144</v>
      </c>
      <c r="N9" s="363"/>
      <c r="O9" s="165"/>
      <c r="P9" s="363" t="s">
        <v>190</v>
      </c>
      <c r="Q9" s="363"/>
      <c r="R9" s="156"/>
      <c r="S9" s="363" t="s">
        <v>183</v>
      </c>
      <c r="T9" s="363"/>
      <c r="U9" s="156"/>
      <c r="V9" s="363" t="s">
        <v>187</v>
      </c>
      <c r="W9" s="363"/>
    </row>
    <row r="10" spans="1:23" s="56" customFormat="1" ht="11.45" customHeight="1" x14ac:dyDescent="0.2">
      <c r="B10" s="361"/>
      <c r="C10" s="362"/>
      <c r="D10" s="63" t="s">
        <v>0</v>
      </c>
      <c r="E10" s="64" t="s">
        <v>185</v>
      </c>
      <c r="F10" s="63"/>
      <c r="G10" s="63" t="s">
        <v>0</v>
      </c>
      <c r="H10" s="64" t="s">
        <v>185</v>
      </c>
      <c r="I10" s="63"/>
      <c r="J10" s="63" t="s">
        <v>184</v>
      </c>
      <c r="K10" s="64" t="s">
        <v>185</v>
      </c>
      <c r="L10" s="63"/>
      <c r="M10" s="63" t="s">
        <v>184</v>
      </c>
      <c r="N10" s="64" t="s">
        <v>185</v>
      </c>
      <c r="O10" s="63"/>
      <c r="P10" s="63" t="s">
        <v>0</v>
      </c>
      <c r="Q10" s="64" t="s">
        <v>185</v>
      </c>
      <c r="R10" s="63"/>
      <c r="S10" s="63" t="s">
        <v>184</v>
      </c>
      <c r="T10" s="64" t="s">
        <v>185</v>
      </c>
      <c r="U10" s="64"/>
      <c r="V10" s="63" t="s">
        <v>0</v>
      </c>
      <c r="W10" s="64" t="s">
        <v>185</v>
      </c>
    </row>
    <row r="11" spans="1:23" s="56" customFormat="1" ht="0.95" customHeight="1" x14ac:dyDescent="0.2">
      <c r="B11" s="311"/>
      <c r="C11" s="308"/>
      <c r="D11" s="309"/>
      <c r="E11" s="310"/>
      <c r="F11" s="309"/>
      <c r="G11" s="309"/>
      <c r="H11" s="310"/>
      <c r="I11" s="309"/>
      <c r="J11" s="309"/>
      <c r="K11" s="310"/>
      <c r="L11" s="309"/>
      <c r="M11" s="309"/>
      <c r="N11" s="310"/>
      <c r="O11" s="309"/>
      <c r="P11" s="309"/>
      <c r="Q11" s="310"/>
      <c r="R11" s="309"/>
      <c r="S11" s="309"/>
      <c r="T11" s="310"/>
      <c r="U11" s="310"/>
      <c r="V11" s="309"/>
      <c r="W11" s="310"/>
    </row>
    <row r="12" spans="1:23" s="57" customFormat="1" ht="11.1" customHeight="1" x14ac:dyDescent="0.2">
      <c r="B12" s="65"/>
      <c r="C12" s="61" t="s">
        <v>189</v>
      </c>
      <c r="D12" s="61">
        <v>306</v>
      </c>
      <c r="E12" s="62"/>
      <c r="F12" s="61"/>
      <c r="G12" s="61">
        <v>240</v>
      </c>
      <c r="H12" s="62"/>
      <c r="I12" s="61"/>
      <c r="J12" s="61">
        <v>240</v>
      </c>
      <c r="K12" s="62"/>
      <c r="L12" s="61"/>
      <c r="M12" s="61">
        <v>24</v>
      </c>
      <c r="N12" s="62"/>
      <c r="O12" s="61"/>
      <c r="P12" s="61">
        <v>168</v>
      </c>
      <c r="Q12" s="62"/>
      <c r="R12" s="61"/>
      <c r="S12" s="61">
        <v>100</v>
      </c>
      <c r="T12" s="62"/>
      <c r="U12" s="62"/>
      <c r="V12" s="61">
        <f>D12+G12+J12+M12+P12+S12</f>
        <v>1078</v>
      </c>
      <c r="W12" s="62"/>
    </row>
    <row r="13" spans="1:23" s="57" customFormat="1" ht="11.1" customHeight="1" x14ac:dyDescent="0.2">
      <c r="B13" s="356" t="s">
        <v>192</v>
      </c>
      <c r="C13" s="68" t="s">
        <v>385</v>
      </c>
      <c r="D13" s="61">
        <v>101</v>
      </c>
      <c r="E13" s="62">
        <f>D13*100/D12</f>
        <v>33.006535947712422</v>
      </c>
      <c r="F13" s="61"/>
      <c r="G13" s="61">
        <v>120</v>
      </c>
      <c r="H13" s="62">
        <f>G13*100/G12</f>
        <v>50</v>
      </c>
      <c r="I13" s="61"/>
      <c r="J13" s="61">
        <v>150</v>
      </c>
      <c r="K13" s="62">
        <f>J13*100/J12</f>
        <v>62.5</v>
      </c>
      <c r="L13" s="61"/>
      <c r="M13" s="61">
        <v>16</v>
      </c>
      <c r="N13" s="62">
        <f>M13*100/M12</f>
        <v>66.666666666666671</v>
      </c>
      <c r="O13" s="61"/>
      <c r="P13" s="61">
        <v>120</v>
      </c>
      <c r="Q13" s="62">
        <f>P13*100/P12</f>
        <v>71.428571428571431</v>
      </c>
      <c r="R13" s="61"/>
      <c r="S13" s="61">
        <v>81</v>
      </c>
      <c r="T13" s="62">
        <f>S13*100/S12</f>
        <v>81</v>
      </c>
      <c r="U13" s="62"/>
      <c r="V13" s="61">
        <f>D13+G13+J13+P13+S13</f>
        <v>572</v>
      </c>
      <c r="W13" s="62">
        <f>V13*100/V12</f>
        <v>53.061224489795919</v>
      </c>
    </row>
    <row r="14" spans="1:23" s="57" customFormat="1" ht="11.1" customHeight="1" x14ac:dyDescent="0.2">
      <c r="B14" s="357"/>
      <c r="C14" s="68" t="s">
        <v>186</v>
      </c>
      <c r="D14" s="61">
        <v>205</v>
      </c>
      <c r="E14" s="62">
        <f>D14*100/D12</f>
        <v>66.993464052287578</v>
      </c>
      <c r="F14" s="61"/>
      <c r="G14" s="61">
        <v>120</v>
      </c>
      <c r="H14" s="62">
        <f>G14*100/G12</f>
        <v>50</v>
      </c>
      <c r="I14" s="61"/>
      <c r="J14" s="61">
        <v>90</v>
      </c>
      <c r="K14" s="62">
        <f>J14*100/J12</f>
        <v>37.5</v>
      </c>
      <c r="L14" s="61"/>
      <c r="M14" s="61">
        <v>8</v>
      </c>
      <c r="N14" s="62">
        <f>M14*100/M12</f>
        <v>33.333333333333336</v>
      </c>
      <c r="O14" s="61"/>
      <c r="P14" s="61">
        <v>48</v>
      </c>
      <c r="Q14" s="62">
        <f>P14*100/P12</f>
        <v>28.571428571428573</v>
      </c>
      <c r="R14" s="61"/>
      <c r="S14" s="61">
        <v>19</v>
      </c>
      <c r="T14" s="62">
        <f>S14*100/S12</f>
        <v>19</v>
      </c>
      <c r="U14" s="62"/>
      <c r="V14" s="61">
        <f>D14+G14+J14+P14+S14</f>
        <v>482</v>
      </c>
      <c r="W14" s="62">
        <f>V14*100/V12</f>
        <v>44.712430426716139</v>
      </c>
    </row>
    <row r="15" spans="1:23" s="57" customFormat="1" ht="11.1" customHeight="1" x14ac:dyDescent="0.2">
      <c r="B15" s="357"/>
      <c r="C15" s="69" t="s">
        <v>6</v>
      </c>
      <c r="D15" s="61">
        <v>114</v>
      </c>
      <c r="E15" s="62">
        <f>D15*100/D12</f>
        <v>37.254901960784316</v>
      </c>
      <c r="F15" s="61"/>
      <c r="G15" s="61">
        <v>75</v>
      </c>
      <c r="H15" s="62">
        <f>G15*100/G12</f>
        <v>31.25</v>
      </c>
      <c r="I15" s="61"/>
      <c r="J15" s="61">
        <v>61</v>
      </c>
      <c r="K15" s="62">
        <f>J15*100/J12</f>
        <v>25.416666666666668</v>
      </c>
      <c r="L15" s="61"/>
      <c r="M15" s="61">
        <v>5</v>
      </c>
      <c r="N15" s="62">
        <f>M15*100/M12</f>
        <v>20.833333333333332</v>
      </c>
      <c r="O15" s="61"/>
      <c r="P15" s="61">
        <v>35</v>
      </c>
      <c r="Q15" s="62">
        <f>P15*100/P12</f>
        <v>20.833333333333332</v>
      </c>
      <c r="R15" s="61"/>
      <c r="S15" s="61">
        <v>17</v>
      </c>
      <c r="T15" s="62">
        <f>S15*100/S12</f>
        <v>17</v>
      </c>
      <c r="U15" s="62"/>
      <c r="V15" s="61">
        <f>D15+G15+M15+J15+P15+S15</f>
        <v>307</v>
      </c>
      <c r="W15" s="62">
        <f>V15*100/V12</f>
        <v>28.478664192949907</v>
      </c>
    </row>
    <row r="16" spans="1:23" s="57" customFormat="1" ht="11.1" customHeight="1" x14ac:dyDescent="0.2">
      <c r="B16" s="357"/>
      <c r="C16" s="69" t="s">
        <v>7</v>
      </c>
      <c r="D16" s="61">
        <v>91</v>
      </c>
      <c r="E16" s="62">
        <f>D16*100/D12</f>
        <v>29.738562091503269</v>
      </c>
      <c r="F16" s="61"/>
      <c r="G16" s="61">
        <v>45</v>
      </c>
      <c r="H16" s="62">
        <f>G16*100/G12</f>
        <v>18.75</v>
      </c>
      <c r="I16" s="61"/>
      <c r="J16" s="61">
        <v>29</v>
      </c>
      <c r="K16" s="62">
        <f>J16*100/J12</f>
        <v>12.083333333333334</v>
      </c>
      <c r="L16" s="61"/>
      <c r="M16" s="61">
        <v>3</v>
      </c>
      <c r="N16" s="62">
        <f>M16*100/M12</f>
        <v>12.5</v>
      </c>
      <c r="O16" s="61"/>
      <c r="P16" s="61">
        <v>13</v>
      </c>
      <c r="Q16" s="62">
        <f>P16*100/P12</f>
        <v>7.7380952380952381</v>
      </c>
      <c r="R16" s="61"/>
      <c r="S16" s="61">
        <v>2</v>
      </c>
      <c r="T16" s="62">
        <f>S16*100/S12</f>
        <v>2</v>
      </c>
      <c r="U16" s="62"/>
      <c r="V16" s="61">
        <f t="shared" ref="V16:V19" si="0">D16+G16+M16+J16+P16+S16</f>
        <v>183</v>
      </c>
      <c r="W16" s="62">
        <f>V16*100/V12</f>
        <v>16.975881261595546</v>
      </c>
    </row>
    <row r="17" spans="2:23" s="57" customFormat="1" ht="11.1" customHeight="1" x14ac:dyDescent="0.2">
      <c r="B17" s="357"/>
      <c r="C17" s="69" t="s">
        <v>188</v>
      </c>
      <c r="D17" s="61"/>
      <c r="E17" s="62">
        <f>D17*100/D13</f>
        <v>0</v>
      </c>
      <c r="F17" s="61"/>
      <c r="G17" s="61"/>
      <c r="H17" s="62">
        <f>G17*100/G13</f>
        <v>0</v>
      </c>
      <c r="I17" s="61"/>
      <c r="J17" s="61"/>
      <c r="K17" s="62"/>
      <c r="L17" s="61"/>
      <c r="M17" s="61"/>
      <c r="N17" s="62"/>
      <c r="O17" s="61"/>
      <c r="P17" s="61"/>
      <c r="Q17" s="62"/>
      <c r="R17" s="61"/>
      <c r="S17" s="61"/>
      <c r="T17" s="62"/>
      <c r="U17" s="62"/>
      <c r="V17" s="61">
        <f t="shared" si="0"/>
        <v>0</v>
      </c>
      <c r="W17" s="62"/>
    </row>
    <row r="18" spans="2:23" s="57" customFormat="1" ht="11.1" customHeight="1" x14ac:dyDescent="0.2">
      <c r="B18" s="357"/>
      <c r="C18" s="69" t="s">
        <v>382</v>
      </c>
      <c r="D18" s="62">
        <f>D15+0.5*D13</f>
        <v>164.5</v>
      </c>
      <c r="E18" s="62">
        <f>D18*100/D12</f>
        <v>53.75816993464052</v>
      </c>
      <c r="F18" s="61"/>
      <c r="G18" s="62">
        <f>G15+0.5*G13</f>
        <v>135</v>
      </c>
      <c r="H18" s="62">
        <f>G18*100/G12</f>
        <v>56.25</v>
      </c>
      <c r="I18" s="61"/>
      <c r="J18" s="62">
        <f>J15+0.5*J13</f>
        <v>136</v>
      </c>
      <c r="K18" s="62">
        <f>J18*100/J12</f>
        <v>56.666666666666664</v>
      </c>
      <c r="L18" s="61"/>
      <c r="M18" s="62">
        <f>M15+0.5*M13</f>
        <v>13</v>
      </c>
      <c r="N18" s="62">
        <f>M18*100/M12</f>
        <v>54.166666666666664</v>
      </c>
      <c r="O18" s="61"/>
      <c r="P18" s="62">
        <f>P15+0.5*P13</f>
        <v>95</v>
      </c>
      <c r="Q18" s="62">
        <f>P18*100/P12</f>
        <v>56.547619047619051</v>
      </c>
      <c r="R18" s="61"/>
      <c r="S18" s="62">
        <f>S15+0.5*S13</f>
        <v>57.5</v>
      </c>
      <c r="T18" s="62">
        <f>S18*100/S12</f>
        <v>57.5</v>
      </c>
      <c r="U18" s="62"/>
      <c r="V18" s="61">
        <f t="shared" si="0"/>
        <v>601</v>
      </c>
      <c r="W18" s="62">
        <f>V18*100/V12</f>
        <v>55.75139146567718</v>
      </c>
    </row>
    <row r="19" spans="2:23" s="57" customFormat="1" ht="11.1" customHeight="1" x14ac:dyDescent="0.2">
      <c r="B19" s="358"/>
      <c r="C19" s="69" t="s">
        <v>383</v>
      </c>
      <c r="D19" s="62">
        <f>D16+0.5*D13</f>
        <v>141.5</v>
      </c>
      <c r="E19" s="62">
        <f>D19*100/D12</f>
        <v>46.24183006535948</v>
      </c>
      <c r="F19" s="62"/>
      <c r="G19" s="62">
        <f>G16+0.5*G13</f>
        <v>105</v>
      </c>
      <c r="H19" s="62">
        <f>G19*100/G12</f>
        <v>43.75</v>
      </c>
      <c r="I19" s="62"/>
      <c r="J19" s="62">
        <f>J16+0.5*J13</f>
        <v>104</v>
      </c>
      <c r="K19" s="62">
        <f>J19*100/J12</f>
        <v>43.333333333333336</v>
      </c>
      <c r="L19" s="62"/>
      <c r="M19" s="62">
        <f>M16+0.5*M13</f>
        <v>11</v>
      </c>
      <c r="N19" s="62">
        <f>M19*100/M12</f>
        <v>45.833333333333336</v>
      </c>
      <c r="O19" s="62"/>
      <c r="P19" s="62">
        <f>P16+0.5*P13</f>
        <v>73</v>
      </c>
      <c r="Q19" s="62">
        <f>P19*100/P12</f>
        <v>43.452380952380949</v>
      </c>
      <c r="R19" s="62"/>
      <c r="S19" s="62">
        <f>S16+0.5*S13</f>
        <v>42.5</v>
      </c>
      <c r="T19" s="62">
        <f>S19*100/S12</f>
        <v>42.5</v>
      </c>
      <c r="U19" s="62"/>
      <c r="V19" s="61">
        <f t="shared" si="0"/>
        <v>477</v>
      </c>
      <c r="W19" s="62">
        <f>V19*100/V12</f>
        <v>44.24860853432282</v>
      </c>
    </row>
    <row r="20" spans="2:23" s="57" customFormat="1" ht="3" customHeight="1" x14ac:dyDescent="0.2">
      <c r="B20" s="60"/>
      <c r="C20" s="58"/>
      <c r="D20" s="61"/>
      <c r="E20" s="62"/>
      <c r="F20" s="61"/>
      <c r="G20" s="61"/>
      <c r="H20" s="62"/>
      <c r="I20" s="61"/>
      <c r="J20" s="61"/>
      <c r="K20" s="62"/>
      <c r="L20" s="61"/>
      <c r="M20" s="61"/>
      <c r="N20" s="62"/>
      <c r="O20" s="61"/>
      <c r="P20" s="61"/>
      <c r="Q20" s="62"/>
      <c r="R20" s="61"/>
      <c r="S20" s="61"/>
      <c r="T20" s="62"/>
      <c r="U20" s="62"/>
      <c r="V20" s="61"/>
      <c r="W20" s="62"/>
    </row>
    <row r="21" spans="2:23" s="57" customFormat="1" ht="11.1" customHeight="1" x14ac:dyDescent="0.2">
      <c r="B21" s="356" t="s">
        <v>193</v>
      </c>
      <c r="C21" s="58" t="s">
        <v>180</v>
      </c>
      <c r="D21" s="61">
        <v>34</v>
      </c>
      <c r="E21" s="62">
        <f>D21*100/D12</f>
        <v>11.111111111111111</v>
      </c>
      <c r="F21" s="61"/>
      <c r="G21" s="61">
        <v>62</v>
      </c>
      <c r="H21" s="62">
        <f>G21*100/G12</f>
        <v>25.833333333333332</v>
      </c>
      <c r="I21" s="61"/>
      <c r="J21" s="61">
        <v>70</v>
      </c>
      <c r="K21" s="62">
        <f>J21*100/J12</f>
        <v>29.166666666666668</v>
      </c>
      <c r="L21" s="61"/>
      <c r="M21" s="61">
        <v>8</v>
      </c>
      <c r="N21" s="62">
        <f>M21*100/M12</f>
        <v>33.333333333333336</v>
      </c>
      <c r="O21" s="61"/>
      <c r="P21" s="61">
        <v>41</v>
      </c>
      <c r="Q21" s="62">
        <f>P21*100/P12</f>
        <v>24.404761904761905</v>
      </c>
      <c r="R21" s="61"/>
      <c r="S21" s="61">
        <v>21</v>
      </c>
      <c r="T21" s="62">
        <f>S21*100/S12</f>
        <v>21</v>
      </c>
      <c r="U21" s="62"/>
      <c r="V21" s="61">
        <f t="shared" ref="V21:V32" si="1">D21+G21+J21+M21+P21+S21</f>
        <v>236</v>
      </c>
      <c r="W21" s="62">
        <f>V21*100/V12</f>
        <v>21.89239332096475</v>
      </c>
    </row>
    <row r="22" spans="2:23" s="57" customFormat="1" ht="11.1" customHeight="1" x14ac:dyDescent="0.2">
      <c r="B22" s="357"/>
      <c r="C22" s="58" t="s">
        <v>181</v>
      </c>
      <c r="D22" s="61">
        <v>28</v>
      </c>
      <c r="E22" s="62">
        <f>D22*100/D12</f>
        <v>9.1503267973856204</v>
      </c>
      <c r="F22" s="61"/>
      <c r="G22" s="61">
        <v>20</v>
      </c>
      <c r="H22" s="62">
        <f>G22*100/G12</f>
        <v>8.3333333333333339</v>
      </c>
      <c r="I22" s="61"/>
      <c r="J22" s="61">
        <v>38</v>
      </c>
      <c r="K22" s="62">
        <f>J22*100/J12</f>
        <v>15.833333333333334</v>
      </c>
      <c r="L22" s="61"/>
      <c r="M22" s="61">
        <v>3</v>
      </c>
      <c r="N22" s="62">
        <f>M22*100/M12</f>
        <v>12.5</v>
      </c>
      <c r="O22" s="61"/>
      <c r="P22" s="61">
        <v>30</v>
      </c>
      <c r="Q22" s="62">
        <f>P22*100/P12</f>
        <v>17.857142857142858</v>
      </c>
      <c r="R22" s="61"/>
      <c r="S22" s="61">
        <v>20</v>
      </c>
      <c r="T22" s="62">
        <f>S22*100/S12</f>
        <v>20</v>
      </c>
      <c r="U22" s="62"/>
      <c r="V22" s="61">
        <f t="shared" si="1"/>
        <v>139</v>
      </c>
      <c r="W22" s="62">
        <f>V22*100/V12</f>
        <v>12.894248608534323</v>
      </c>
    </row>
    <row r="23" spans="2:23" s="57" customFormat="1" ht="11.1" customHeight="1" x14ac:dyDescent="0.2">
      <c r="B23" s="357"/>
      <c r="C23" s="58" t="s">
        <v>210</v>
      </c>
      <c r="D23" s="61">
        <v>4</v>
      </c>
      <c r="E23" s="62">
        <f>D23*100/D12</f>
        <v>1.3071895424836601</v>
      </c>
      <c r="F23" s="61"/>
      <c r="G23" s="61">
        <v>3</v>
      </c>
      <c r="H23" s="62">
        <f>G23*100/G12</f>
        <v>1.25</v>
      </c>
      <c r="I23" s="61"/>
      <c r="J23" s="61">
        <v>1</v>
      </c>
      <c r="K23" s="62">
        <f>J23*100/J12</f>
        <v>0.41666666666666669</v>
      </c>
      <c r="L23" s="61"/>
      <c r="M23" s="61">
        <v>0</v>
      </c>
      <c r="N23" s="62">
        <f>M23*100/M12</f>
        <v>0</v>
      </c>
      <c r="O23" s="61"/>
      <c r="P23" s="61">
        <v>8</v>
      </c>
      <c r="Q23" s="62">
        <f>P23*100/P12</f>
        <v>4.7619047619047619</v>
      </c>
      <c r="R23" s="61"/>
      <c r="S23" s="61">
        <v>14</v>
      </c>
      <c r="T23" s="62">
        <f>S23*100/S12</f>
        <v>14</v>
      </c>
      <c r="U23" s="62"/>
      <c r="V23" s="61">
        <f t="shared" si="1"/>
        <v>30</v>
      </c>
      <c r="W23" s="62">
        <f>V23*100/V12</f>
        <v>2.7829313543599259</v>
      </c>
    </row>
    <row r="24" spans="2:23" s="57" customFormat="1" ht="11.1" customHeight="1" x14ac:dyDescent="0.2">
      <c r="B24" s="357"/>
      <c r="C24" s="58" t="s">
        <v>259</v>
      </c>
      <c r="D24" s="61">
        <v>0</v>
      </c>
      <c r="E24" s="62">
        <f>D24*100/D12</f>
        <v>0</v>
      </c>
      <c r="F24" s="61"/>
      <c r="G24" s="61">
        <v>0</v>
      </c>
      <c r="H24" s="62">
        <f>G24*100/G12</f>
        <v>0</v>
      </c>
      <c r="I24" s="61"/>
      <c r="J24" s="61">
        <v>0</v>
      </c>
      <c r="K24" s="62">
        <f>J24*100/J12</f>
        <v>0</v>
      </c>
      <c r="L24" s="61"/>
      <c r="M24" s="61">
        <v>0</v>
      </c>
      <c r="N24" s="62">
        <f>M24*100/M12</f>
        <v>0</v>
      </c>
      <c r="O24" s="61"/>
      <c r="P24" s="61">
        <v>1</v>
      </c>
      <c r="Q24" s="62">
        <f>P24*100/P12</f>
        <v>0.59523809523809523</v>
      </c>
      <c r="R24" s="61"/>
      <c r="S24" s="61">
        <v>0</v>
      </c>
      <c r="T24" s="62">
        <f>S24*100/S12</f>
        <v>0</v>
      </c>
      <c r="U24" s="62"/>
      <c r="V24" s="61">
        <f t="shared" si="1"/>
        <v>1</v>
      </c>
      <c r="W24" s="62">
        <f>V24*100/V12</f>
        <v>9.2764378478664186E-2</v>
      </c>
    </row>
    <row r="25" spans="2:23" s="57" customFormat="1" ht="11.1" customHeight="1" x14ac:dyDescent="0.2">
      <c r="B25" s="357"/>
      <c r="C25" s="58" t="s">
        <v>212</v>
      </c>
      <c r="D25" s="61">
        <v>35</v>
      </c>
      <c r="E25" s="62">
        <f>D25*100/D12</f>
        <v>11.437908496732026</v>
      </c>
      <c r="F25" s="61"/>
      <c r="G25" s="61">
        <v>35</v>
      </c>
      <c r="H25" s="62">
        <f>G25*100/G12</f>
        <v>14.583333333333334</v>
      </c>
      <c r="I25" s="61"/>
      <c r="J25" s="61">
        <v>41</v>
      </c>
      <c r="K25" s="62">
        <f>J25*100/J12</f>
        <v>17.083333333333332</v>
      </c>
      <c r="L25" s="61"/>
      <c r="M25" s="61">
        <v>5</v>
      </c>
      <c r="N25" s="62">
        <f>M25*100/M12</f>
        <v>20.833333333333332</v>
      </c>
      <c r="O25" s="61"/>
      <c r="P25" s="61">
        <v>40</v>
      </c>
      <c r="Q25" s="62">
        <f>P25*100/P12</f>
        <v>23.80952380952381</v>
      </c>
      <c r="R25" s="61"/>
      <c r="S25" s="61">
        <v>26</v>
      </c>
      <c r="T25" s="62">
        <f>S25*100/S12</f>
        <v>26</v>
      </c>
      <c r="U25" s="62"/>
      <c r="V25" s="61">
        <f t="shared" si="1"/>
        <v>182</v>
      </c>
      <c r="W25" s="62">
        <f>V25*100/V12</f>
        <v>16.883116883116884</v>
      </c>
    </row>
    <row r="26" spans="2:23" s="57" customFormat="1" ht="11.1" customHeight="1" x14ac:dyDescent="0.2">
      <c r="B26" s="357"/>
      <c r="C26" s="58" t="s">
        <v>384</v>
      </c>
      <c r="D26" s="61">
        <f>D25+D28</f>
        <v>110</v>
      </c>
      <c r="E26" s="62">
        <f>D26*100/D12</f>
        <v>35.947712418300654</v>
      </c>
      <c r="F26" s="61"/>
      <c r="G26" s="61">
        <f>G25+G28</f>
        <v>70</v>
      </c>
      <c r="H26" s="62">
        <f>G26*100/G12</f>
        <v>29.166666666666668</v>
      </c>
      <c r="I26" s="61"/>
      <c r="J26" s="61">
        <f>J25+J28</f>
        <v>64</v>
      </c>
      <c r="K26" s="62">
        <f>J26*100/J12</f>
        <v>26.666666666666668</v>
      </c>
      <c r="L26" s="61"/>
      <c r="M26" s="61">
        <f>M25+M28</f>
        <v>7</v>
      </c>
      <c r="N26" s="62">
        <f>M26*100/M12</f>
        <v>29.166666666666668</v>
      </c>
      <c r="O26" s="61"/>
      <c r="P26" s="61">
        <f>P25+P28</f>
        <v>56</v>
      </c>
      <c r="Q26" s="62">
        <f>P26*100/P12</f>
        <v>33.333333333333336</v>
      </c>
      <c r="R26" s="61"/>
      <c r="S26" s="61">
        <f>S25+S28</f>
        <v>26</v>
      </c>
      <c r="T26" s="62">
        <f>S26*100/S12</f>
        <v>26</v>
      </c>
      <c r="U26" s="62"/>
      <c r="V26" s="61">
        <f t="shared" si="1"/>
        <v>333</v>
      </c>
      <c r="W26" s="62">
        <f>V26*100/V12</f>
        <v>30.890538033395178</v>
      </c>
    </row>
    <row r="27" spans="2:23" s="57" customFormat="1" ht="11.1" customHeight="1" x14ac:dyDescent="0.2">
      <c r="B27" s="357"/>
      <c r="C27" s="58" t="s">
        <v>179</v>
      </c>
      <c r="D27" s="61">
        <v>94</v>
      </c>
      <c r="E27" s="62">
        <f>D27*100/D12</f>
        <v>30.718954248366014</v>
      </c>
      <c r="F27" s="61"/>
      <c r="G27" s="61">
        <v>74</v>
      </c>
      <c r="H27" s="62">
        <f>G27*100/G12</f>
        <v>30.833333333333332</v>
      </c>
      <c r="I27" s="61"/>
      <c r="J27" s="61">
        <v>54</v>
      </c>
      <c r="K27" s="62">
        <f>J27*100/J12</f>
        <v>22.5</v>
      </c>
      <c r="L27" s="61"/>
      <c r="M27" s="61">
        <v>3</v>
      </c>
      <c r="N27" s="62">
        <f>M27*100/M12</f>
        <v>12.5</v>
      </c>
      <c r="O27" s="61"/>
      <c r="P27" s="61">
        <v>20</v>
      </c>
      <c r="Q27" s="62">
        <f>P27*100/P12</f>
        <v>11.904761904761905</v>
      </c>
      <c r="R27" s="61"/>
      <c r="S27" s="61">
        <v>18</v>
      </c>
      <c r="T27" s="62">
        <f>S27*100/S12</f>
        <v>18</v>
      </c>
      <c r="U27" s="62"/>
      <c r="V27" s="61">
        <f t="shared" si="1"/>
        <v>263</v>
      </c>
      <c r="W27" s="62">
        <f>V27*100/V12</f>
        <v>24.397031539888683</v>
      </c>
    </row>
    <row r="28" spans="2:23" s="57" customFormat="1" ht="11.1" customHeight="1" x14ac:dyDescent="0.2">
      <c r="B28" s="357"/>
      <c r="C28" s="58" t="s">
        <v>213</v>
      </c>
      <c r="D28" s="61">
        <v>75</v>
      </c>
      <c r="E28" s="62">
        <f>D28*100/D12</f>
        <v>24.509803921568629</v>
      </c>
      <c r="F28" s="61"/>
      <c r="G28" s="61">
        <v>35</v>
      </c>
      <c r="H28" s="62">
        <f>G28*100/G12</f>
        <v>14.583333333333334</v>
      </c>
      <c r="I28" s="61"/>
      <c r="J28" s="61">
        <v>23</v>
      </c>
      <c r="K28" s="62">
        <f>J28*100/J12</f>
        <v>9.5833333333333339</v>
      </c>
      <c r="L28" s="61"/>
      <c r="M28" s="61">
        <v>2</v>
      </c>
      <c r="N28" s="62">
        <f>M28*100/M12</f>
        <v>8.3333333333333339</v>
      </c>
      <c r="O28" s="61"/>
      <c r="P28" s="61">
        <v>16</v>
      </c>
      <c r="Q28" s="62">
        <f>P28*100/P12</f>
        <v>9.5238095238095237</v>
      </c>
      <c r="R28" s="61"/>
      <c r="S28" s="61">
        <v>0</v>
      </c>
      <c r="T28" s="62">
        <f>S28*100/S12</f>
        <v>0</v>
      </c>
      <c r="U28" s="62"/>
      <c r="V28" s="61">
        <f t="shared" si="1"/>
        <v>151</v>
      </c>
      <c r="W28" s="62">
        <f>V28*100/V12</f>
        <v>14.007421150278294</v>
      </c>
    </row>
    <row r="29" spans="2:23" s="57" customFormat="1" ht="11.1" customHeight="1" x14ac:dyDescent="0.2">
      <c r="B29" s="357"/>
      <c r="C29" s="58" t="s">
        <v>182</v>
      </c>
      <c r="D29" s="61">
        <v>1</v>
      </c>
      <c r="E29" s="62">
        <f>D29*100/D12</f>
        <v>0.32679738562091504</v>
      </c>
      <c r="F29" s="61"/>
      <c r="G29" s="61">
        <v>2</v>
      </c>
      <c r="H29" s="62">
        <f>G29*100/G12</f>
        <v>0.83333333333333337</v>
      </c>
      <c r="I29" s="61"/>
      <c r="J29" s="61">
        <v>6</v>
      </c>
      <c r="K29" s="62">
        <f>J29*100/J12</f>
        <v>2.5</v>
      </c>
      <c r="L29" s="61"/>
      <c r="M29" s="61">
        <v>1</v>
      </c>
      <c r="N29" s="62">
        <f>M29*100/M12</f>
        <v>4.166666666666667</v>
      </c>
      <c r="O29" s="61"/>
      <c r="P29" s="61">
        <v>2</v>
      </c>
      <c r="Q29" s="62">
        <f>P29*100/P12</f>
        <v>1.1904761904761905</v>
      </c>
      <c r="R29" s="61"/>
      <c r="S29" s="61">
        <v>0</v>
      </c>
      <c r="T29" s="62">
        <f>S29*100/S12</f>
        <v>0</v>
      </c>
      <c r="U29" s="62"/>
      <c r="V29" s="61">
        <f t="shared" si="1"/>
        <v>12</v>
      </c>
      <c r="W29" s="62">
        <f>V29*100/V12</f>
        <v>1.1131725417439704</v>
      </c>
    </row>
    <row r="30" spans="2:23" s="57" customFormat="1" ht="11.1" customHeight="1" x14ac:dyDescent="0.2">
      <c r="B30" s="357"/>
      <c r="C30" s="58" t="s">
        <v>271</v>
      </c>
      <c r="D30" s="61">
        <v>0</v>
      </c>
      <c r="E30" s="62">
        <f>D30*100/D12</f>
        <v>0</v>
      </c>
      <c r="F30" s="61"/>
      <c r="G30" s="61">
        <v>0</v>
      </c>
      <c r="H30" s="62">
        <f>G30*100/G12</f>
        <v>0</v>
      </c>
      <c r="I30" s="61"/>
      <c r="J30" s="61">
        <v>0</v>
      </c>
      <c r="K30" s="62">
        <f>J30*100/J12</f>
        <v>0</v>
      </c>
      <c r="L30" s="61"/>
      <c r="M30" s="61">
        <v>0</v>
      </c>
      <c r="N30" s="62">
        <f>M30*100/M12</f>
        <v>0</v>
      </c>
      <c r="O30" s="61"/>
      <c r="P30" s="61">
        <v>0</v>
      </c>
      <c r="Q30" s="62">
        <f>P30*100/P12</f>
        <v>0</v>
      </c>
      <c r="R30" s="61"/>
      <c r="S30" s="61">
        <v>0</v>
      </c>
      <c r="T30" s="62">
        <f>S30*100/S12</f>
        <v>0</v>
      </c>
      <c r="U30" s="62"/>
      <c r="V30" s="61">
        <f t="shared" si="1"/>
        <v>0</v>
      </c>
      <c r="W30" s="62">
        <f>V30*100/V12</f>
        <v>0</v>
      </c>
    </row>
    <row r="31" spans="2:23" s="57" customFormat="1" ht="11.1" customHeight="1" x14ac:dyDescent="0.2">
      <c r="B31" s="358"/>
      <c r="C31" s="58" t="s">
        <v>191</v>
      </c>
      <c r="D31" s="61">
        <v>33</v>
      </c>
      <c r="E31" s="62">
        <f>D31*100/D12</f>
        <v>10.784313725490197</v>
      </c>
      <c r="F31" s="61"/>
      <c r="G31" s="61">
        <v>8</v>
      </c>
      <c r="H31" s="62">
        <f>G31*100/G12</f>
        <v>3.3333333333333335</v>
      </c>
      <c r="I31" s="61"/>
      <c r="J31" s="61">
        <v>5</v>
      </c>
      <c r="K31" s="62">
        <f>J31*100/J12</f>
        <v>2.0833333333333335</v>
      </c>
      <c r="L31" s="61"/>
      <c r="M31" s="61">
        <v>1</v>
      </c>
      <c r="N31" s="62">
        <f>M31*100/M12</f>
        <v>4.166666666666667</v>
      </c>
      <c r="O31" s="61"/>
      <c r="P31" s="61">
        <v>4</v>
      </c>
      <c r="Q31" s="62">
        <f>P31*100/P12</f>
        <v>2.3809523809523809</v>
      </c>
      <c r="R31" s="61"/>
      <c r="S31" s="61">
        <v>1</v>
      </c>
      <c r="T31" s="62">
        <f>S31*100/S12</f>
        <v>1</v>
      </c>
      <c r="U31" s="62"/>
      <c r="V31" s="61">
        <f t="shared" si="1"/>
        <v>52</v>
      </c>
      <c r="W31" s="62">
        <f>V31*100/V12</f>
        <v>4.8237476808905377</v>
      </c>
    </row>
    <row r="32" spans="2:23" s="57" customFormat="1" ht="11.1" customHeight="1" x14ac:dyDescent="0.2">
      <c r="B32" s="112"/>
      <c r="C32" s="58" t="s">
        <v>499</v>
      </c>
      <c r="D32" s="61">
        <v>2</v>
      </c>
      <c r="E32" s="62">
        <f>D32*100/D12</f>
        <v>0.65359477124183007</v>
      </c>
      <c r="F32" s="61"/>
      <c r="G32" s="61">
        <v>1</v>
      </c>
      <c r="H32" s="62">
        <f>G32*100/G12</f>
        <v>0.41666666666666669</v>
      </c>
      <c r="I32" s="61"/>
      <c r="J32" s="61">
        <v>0</v>
      </c>
      <c r="K32" s="62">
        <f>J32*100/J12</f>
        <v>0</v>
      </c>
      <c r="L32" s="61"/>
      <c r="M32" s="61">
        <v>0</v>
      </c>
      <c r="N32" s="62">
        <f>M32*100/M12</f>
        <v>0</v>
      </c>
      <c r="O32" s="61"/>
      <c r="P32" s="61">
        <v>0</v>
      </c>
      <c r="Q32" s="62">
        <f>P32*100/P12</f>
        <v>0</v>
      </c>
      <c r="R32" s="61"/>
      <c r="S32" s="61">
        <v>0</v>
      </c>
      <c r="T32" s="62">
        <f>S32*100/S12</f>
        <v>0</v>
      </c>
      <c r="U32" s="62"/>
      <c r="V32" s="61">
        <f t="shared" si="1"/>
        <v>3</v>
      </c>
      <c r="W32" s="62">
        <f>V32*100/V12</f>
        <v>0.2782931354359926</v>
      </c>
    </row>
    <row r="33" spans="2:23" s="57" customFormat="1" ht="11.1" customHeight="1" x14ac:dyDescent="0.2">
      <c r="B33" s="112"/>
      <c r="C33" s="58" t="s">
        <v>344</v>
      </c>
      <c r="D33" s="61">
        <v>0</v>
      </c>
      <c r="E33" s="62">
        <f>D33*100/D12</f>
        <v>0</v>
      </c>
      <c r="F33" s="61"/>
      <c r="G33" s="61">
        <v>0</v>
      </c>
      <c r="H33" s="62">
        <f>G33*100/G12</f>
        <v>0</v>
      </c>
      <c r="I33" s="61"/>
      <c r="J33" s="61">
        <v>2</v>
      </c>
      <c r="K33" s="62">
        <f>J33*100/J12</f>
        <v>0.83333333333333337</v>
      </c>
      <c r="L33" s="61"/>
      <c r="M33" s="61">
        <v>1</v>
      </c>
      <c r="N33" s="62">
        <f>M33*100/M12</f>
        <v>4.166666666666667</v>
      </c>
      <c r="O33" s="61"/>
      <c r="P33" s="61">
        <v>6</v>
      </c>
      <c r="Q33" s="62">
        <f>P33*100/P12</f>
        <v>3.5714285714285716</v>
      </c>
      <c r="R33" s="61"/>
      <c r="S33" s="61">
        <v>0</v>
      </c>
      <c r="T33" s="62">
        <f>S33*100/S12</f>
        <v>0</v>
      </c>
      <c r="U33" s="62"/>
      <c r="V33" s="61">
        <f>D33+G33+J33+M33+P33+S33</f>
        <v>9</v>
      </c>
      <c r="W33" s="62">
        <f>V33*100/V12</f>
        <v>0.83487940630797774</v>
      </c>
    </row>
    <row r="34" spans="2:23" s="57" customFormat="1" ht="3" customHeight="1" x14ac:dyDescent="0.2">
      <c r="B34" s="70"/>
      <c r="C34" s="58"/>
      <c r="D34" s="61"/>
      <c r="E34" s="62"/>
      <c r="F34" s="61"/>
      <c r="G34" s="61"/>
      <c r="H34" s="62"/>
      <c r="I34" s="61"/>
      <c r="J34" s="61"/>
      <c r="K34" s="62"/>
      <c r="L34" s="61"/>
      <c r="M34" s="61"/>
      <c r="N34" s="62"/>
      <c r="O34" s="61"/>
      <c r="P34" s="61"/>
      <c r="Q34" s="62"/>
      <c r="R34" s="61"/>
      <c r="S34" s="61"/>
      <c r="T34" s="62"/>
      <c r="U34" s="62"/>
      <c r="V34" s="61"/>
      <c r="W34" s="62"/>
    </row>
    <row r="35" spans="2:23" s="57" customFormat="1" ht="11.1" customHeight="1" x14ac:dyDescent="0.2">
      <c r="B35" s="353" t="s">
        <v>208</v>
      </c>
      <c r="C35" s="107" t="s">
        <v>209</v>
      </c>
      <c r="D35" s="59">
        <v>69.024509803921575</v>
      </c>
      <c r="E35" s="59"/>
      <c r="F35" s="59"/>
      <c r="G35" s="59">
        <v>69.441666666666663</v>
      </c>
      <c r="H35" s="59"/>
      <c r="I35" s="59"/>
      <c r="J35" s="59">
        <v>66.645833333333329</v>
      </c>
      <c r="K35" s="59"/>
      <c r="L35" s="59"/>
      <c r="M35" s="59">
        <v>71.520833333333329</v>
      </c>
      <c r="N35" s="59"/>
      <c r="O35" s="59"/>
      <c r="P35" s="59">
        <v>83.458333333333329</v>
      </c>
      <c r="Q35" s="59"/>
      <c r="R35" s="59"/>
      <c r="S35" s="59">
        <v>88.96</v>
      </c>
      <c r="T35" s="59"/>
      <c r="U35" s="59"/>
      <c r="V35" s="62">
        <f>(D35*D12 + G35*G12 + J35*J12 + M35*M12 + P35 *P12 + S35*S12)/V12</f>
        <v>72.742115027829314</v>
      </c>
      <c r="W35" s="59"/>
    </row>
    <row r="36" spans="2:23" s="57" customFormat="1" ht="11.1" customHeight="1" x14ac:dyDescent="0.2">
      <c r="B36" s="354"/>
      <c r="C36" s="107" t="s">
        <v>4135</v>
      </c>
      <c r="D36" s="208">
        <v>1.1917347494553376</v>
      </c>
      <c r="E36" s="62"/>
      <c r="F36" s="62"/>
      <c r="G36" s="208">
        <v>1.1928935185185185</v>
      </c>
      <c r="H36" s="62"/>
      <c r="I36" s="62"/>
      <c r="J36" s="208">
        <v>1.6851273148148147</v>
      </c>
      <c r="K36" s="62"/>
      <c r="L36" s="62"/>
      <c r="M36" s="208">
        <v>2.1986689814814815</v>
      </c>
      <c r="N36" s="62"/>
      <c r="O36" s="62"/>
      <c r="P36" s="208">
        <v>3.2318287037037035</v>
      </c>
      <c r="Q36" s="62"/>
      <c r="R36" s="62"/>
      <c r="S36" s="208">
        <v>4.4942222222222226</v>
      </c>
      <c r="T36" s="62"/>
      <c r="U36" s="62"/>
      <c r="V36" s="61">
        <f>(D36*D12 + G36*G12 + J36*J12 + M36*M12 + P36*P12 + S36*S12)/V12</f>
        <v>1.9485466914038347</v>
      </c>
      <c r="W36" s="62"/>
    </row>
    <row r="37" spans="2:23" s="57" customFormat="1" ht="11.1" customHeight="1" x14ac:dyDescent="0.2">
      <c r="B37" s="354"/>
      <c r="C37" s="107" t="s">
        <v>314</v>
      </c>
      <c r="D37" s="61">
        <v>1.0238888888888888</v>
      </c>
      <c r="E37" s="62">
        <f>D37*100/D36</f>
        <v>85.915837341895084</v>
      </c>
      <c r="F37" s="61"/>
      <c r="G37" s="61">
        <v>1.0402777777777779</v>
      </c>
      <c r="H37" s="62">
        <f>G37*100/G36</f>
        <v>87.206256185356963</v>
      </c>
      <c r="I37" s="61"/>
      <c r="J37" s="61">
        <v>1.4300000000000002</v>
      </c>
      <c r="K37" s="62">
        <f>J37*100/J36</f>
        <v>84.860057007452198</v>
      </c>
      <c r="L37" s="61"/>
      <c r="M37" s="61">
        <v>1.9705555555555556</v>
      </c>
      <c r="N37" s="62">
        <f>M37*100/M36</f>
        <v>89.624930908325226</v>
      </c>
      <c r="O37" s="61"/>
      <c r="P37" s="61">
        <v>2.9511111111111115</v>
      </c>
      <c r="Q37" s="62">
        <f>P37*100/P36</f>
        <v>91.313970561902394</v>
      </c>
      <c r="R37" s="61"/>
      <c r="S37" s="61">
        <v>3.8794444444444447</v>
      </c>
      <c r="T37" s="62">
        <f>S37*100/S36</f>
        <v>86.320708069620252</v>
      </c>
      <c r="U37" s="62"/>
      <c r="V37" s="208">
        <f>(D37*D12 + G37*G12 + J37*J12 + M37*M12 + P37*P12 + S37*S12)/V12</f>
        <v>1.7042681921253349</v>
      </c>
      <c r="W37" s="62">
        <f>V37*100/V36</f>
        <v>87.463554229613607</v>
      </c>
    </row>
    <row r="38" spans="2:23" s="57" customFormat="1" ht="11.1" customHeight="1" x14ac:dyDescent="0.2">
      <c r="B38" s="355"/>
      <c r="C38" s="108" t="s">
        <v>315</v>
      </c>
      <c r="D38" s="210">
        <f>D36-D37</f>
        <v>0.16784586056644879</v>
      </c>
      <c r="E38" s="116">
        <f>D38*100/D36</f>
        <v>14.084162658104912</v>
      </c>
      <c r="F38" s="113"/>
      <c r="G38" s="210">
        <f>G36-G37</f>
        <v>0.15261574074074069</v>
      </c>
      <c r="H38" s="116">
        <f>G38*100/G36</f>
        <v>12.79374381464304</v>
      </c>
      <c r="I38" s="67"/>
      <c r="J38" s="210">
        <f>J36-J37</f>
        <v>0.25512731481481454</v>
      </c>
      <c r="K38" s="116">
        <f>J38*100/J36</f>
        <v>15.139942992547805</v>
      </c>
      <c r="L38" s="113"/>
      <c r="M38" s="210">
        <f>M36-M37</f>
        <v>0.22811342592592587</v>
      </c>
      <c r="N38" s="116">
        <f>M38*100/M36</f>
        <v>10.37506909167478</v>
      </c>
      <c r="O38" s="210"/>
      <c r="P38" s="210">
        <f>P36-P37</f>
        <v>0.28071759259259199</v>
      </c>
      <c r="Q38" s="116">
        <f>P38*100/P36</f>
        <v>8.6860294380976075</v>
      </c>
      <c r="R38" s="113"/>
      <c r="S38" s="210">
        <f>S36-S37</f>
        <v>0.61477777777777787</v>
      </c>
      <c r="T38" s="116">
        <f>S38*100/S36</f>
        <v>13.679291930379748</v>
      </c>
      <c r="U38" s="116"/>
      <c r="V38" s="210">
        <f>V36-V37</f>
        <v>0.24427849927849987</v>
      </c>
      <c r="W38" s="116">
        <f>V38*100/V36</f>
        <v>12.536445770386385</v>
      </c>
    </row>
    <row r="39" spans="2:23" s="57" customFormat="1" ht="2.1" customHeight="1" x14ac:dyDescent="0.2">
      <c r="B39" s="117"/>
      <c r="C39" s="118"/>
      <c r="D39" s="119"/>
      <c r="E39" s="120"/>
      <c r="F39" s="119"/>
      <c r="G39" s="119"/>
      <c r="H39" s="120"/>
      <c r="I39" s="119"/>
      <c r="J39" s="119"/>
      <c r="K39" s="120"/>
      <c r="L39" s="119"/>
      <c r="M39" s="119"/>
      <c r="N39" s="120"/>
      <c r="O39" s="119"/>
      <c r="P39" s="119"/>
      <c r="Q39" s="120"/>
      <c r="R39" s="119"/>
      <c r="S39" s="119"/>
      <c r="T39" s="120"/>
      <c r="U39" s="120"/>
      <c r="V39" s="119"/>
      <c r="W39" s="120"/>
    </row>
    <row r="40" spans="2:23" s="57" customFormat="1" ht="11.45" customHeight="1" x14ac:dyDescent="0.2">
      <c r="B40" s="71"/>
      <c r="C40" s="58"/>
      <c r="D40" s="58">
        <f>SUM(D21:D33)-D25-D28-D12</f>
        <v>0</v>
      </c>
      <c r="E40" s="58">
        <f>SUM(E21:E33)-E25-E28-E12</f>
        <v>100.00000000000003</v>
      </c>
      <c r="F40" s="58"/>
      <c r="G40" s="58">
        <f>SUM(G21:G33)-G25-G28-G12</f>
        <v>0</v>
      </c>
      <c r="H40" s="58">
        <f>SUM(H21:H31)-H25-H28-H12</f>
        <v>99.583333333333343</v>
      </c>
      <c r="I40" s="58"/>
      <c r="J40" s="58">
        <f>SUM(J21:J33)-J25-J28-J12</f>
        <v>0</v>
      </c>
      <c r="K40" s="58">
        <f>SUM(K21:K33)-K25-K28-K12</f>
        <v>100</v>
      </c>
      <c r="L40" s="58"/>
      <c r="M40" s="58">
        <f>SUM(M21:M33)-M25-M28-M12</f>
        <v>0</v>
      </c>
      <c r="N40" s="58">
        <f>SUM(N21:N33)-N25-N28-N12</f>
        <v>100.00000000000003</v>
      </c>
      <c r="O40" s="58"/>
      <c r="P40" s="58">
        <f>SUM(P21:P33)-P25-P28-P12</f>
        <v>0</v>
      </c>
      <c r="Q40" s="58">
        <f>SUM(Q21:Q33)-Q25-Q28-Q12</f>
        <v>100.00000000000001</v>
      </c>
      <c r="R40" s="58"/>
      <c r="S40" s="58">
        <f>SUM(S21:S33)-S25-S28-S12</f>
        <v>0</v>
      </c>
      <c r="T40" s="58">
        <f>SUM(T21:T33)-T25-T28-T12</f>
        <v>100</v>
      </c>
      <c r="U40" s="59"/>
      <c r="V40" s="58">
        <f>SUM(V21:V33)-V25-V28-V12</f>
        <v>0</v>
      </c>
      <c r="W40" s="58">
        <f>SUM(W21:W33)-W25-W28-W12</f>
        <v>100.00000000000001</v>
      </c>
    </row>
  </sheetData>
  <mergeCells count="11">
    <mergeCell ref="V9:W9"/>
    <mergeCell ref="D9:E9"/>
    <mergeCell ref="G9:H9"/>
    <mergeCell ref="J9:K9"/>
    <mergeCell ref="P9:Q9"/>
    <mergeCell ref="B35:B38"/>
    <mergeCell ref="B13:B19"/>
    <mergeCell ref="B21:B31"/>
    <mergeCell ref="B9:C10"/>
    <mergeCell ref="S9:T9"/>
    <mergeCell ref="M9:N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1"/>
  <sheetViews>
    <sheetView zoomScale="112" zoomScaleNormal="112" workbookViewId="0">
      <selection activeCell="Y1" sqref="Y1:Y1048576"/>
    </sheetView>
  </sheetViews>
  <sheetFormatPr defaultRowHeight="15" x14ac:dyDescent="0.25"/>
  <cols>
    <col min="1" max="1" width="1.7109375" style="135" customWidth="1"/>
    <col min="2" max="2" width="4.28515625" style="135" customWidth="1"/>
    <col min="3" max="3" width="6.7109375" style="135" customWidth="1"/>
    <col min="4" max="4" width="6.28515625" style="135" customWidth="1"/>
    <col min="5" max="5" width="3.7109375" style="135" customWidth="1"/>
    <col min="6" max="6" width="0.42578125" style="135" customWidth="1"/>
    <col min="7" max="7" width="6.7109375" style="135" customWidth="1"/>
    <col min="8" max="8" width="6.28515625" style="135" customWidth="1"/>
    <col min="9" max="9" width="3.7109375" style="135" customWidth="1"/>
    <col min="10" max="10" width="6.7109375" style="135" customWidth="1"/>
    <col min="11" max="11" width="6.28515625" style="135" customWidth="1"/>
    <col min="12" max="12" width="3.7109375" style="135" customWidth="1"/>
    <col min="13" max="13" width="0.42578125" style="135" customWidth="1"/>
    <col min="14" max="14" width="6.7109375" style="135" customWidth="1"/>
    <col min="15" max="15" width="6.28515625" style="135" customWidth="1"/>
    <col min="16" max="16" width="3.7109375" style="135" customWidth="1"/>
    <col min="17" max="17" width="6.7109375" style="135" customWidth="1"/>
    <col min="18" max="18" width="6.28515625" style="135" customWidth="1"/>
    <col min="19" max="19" width="3.7109375" style="135" customWidth="1"/>
    <col min="20" max="20" width="0.42578125" style="135" customWidth="1"/>
    <col min="21" max="21" width="6.7109375" style="135" customWidth="1"/>
    <col min="22" max="22" width="6.28515625" style="135" customWidth="1"/>
    <col min="23" max="23" width="3.7109375" style="135" customWidth="1"/>
    <col min="24" max="24" width="3.7109375" style="12" customWidth="1"/>
    <col min="25" max="16384" width="9.140625" style="135"/>
  </cols>
  <sheetData>
    <row r="1" spans="1:25" ht="23.25" x14ac:dyDescent="0.25">
      <c r="A1" s="134" t="s">
        <v>4240</v>
      </c>
    </row>
    <row r="5" spans="1:25" s="136" customFormat="1" ht="12" customHeight="1" x14ac:dyDescent="0.25">
      <c r="B5" s="296"/>
      <c r="C5" s="374" t="s">
        <v>6</v>
      </c>
      <c r="D5" s="374"/>
      <c r="E5" s="374"/>
      <c r="F5" s="374"/>
      <c r="G5" s="374"/>
      <c r="H5" s="374"/>
      <c r="I5" s="374"/>
      <c r="J5" s="367" t="s">
        <v>112</v>
      </c>
      <c r="K5" s="368"/>
      <c r="L5" s="368"/>
      <c r="M5" s="368"/>
      <c r="N5" s="368"/>
      <c r="O5" s="368"/>
      <c r="P5" s="369"/>
      <c r="Q5" s="373" t="s">
        <v>7</v>
      </c>
      <c r="R5" s="374"/>
      <c r="S5" s="374"/>
      <c r="T5" s="374"/>
      <c r="U5" s="374"/>
      <c r="V5" s="374"/>
      <c r="W5" s="375"/>
      <c r="X5" s="78"/>
    </row>
    <row r="6" spans="1:25" s="136" customFormat="1" ht="12" customHeight="1" x14ac:dyDescent="0.25">
      <c r="B6" s="364" t="s">
        <v>100</v>
      </c>
      <c r="C6" s="366" t="s">
        <v>158</v>
      </c>
      <c r="D6" s="366"/>
      <c r="E6" s="366"/>
      <c r="F6" s="295"/>
      <c r="G6" s="366" t="s">
        <v>159</v>
      </c>
      <c r="H6" s="366"/>
      <c r="I6" s="370"/>
      <c r="J6" s="371" t="s">
        <v>158</v>
      </c>
      <c r="K6" s="372"/>
      <c r="L6" s="372"/>
      <c r="M6" s="298"/>
      <c r="N6" s="366" t="s">
        <v>159</v>
      </c>
      <c r="O6" s="366"/>
      <c r="P6" s="370"/>
      <c r="Q6" s="371" t="s">
        <v>158</v>
      </c>
      <c r="R6" s="372"/>
      <c r="S6" s="372"/>
      <c r="T6" s="298"/>
      <c r="U6" s="366" t="s">
        <v>159</v>
      </c>
      <c r="V6" s="366"/>
      <c r="W6" s="366"/>
      <c r="X6" s="78"/>
    </row>
    <row r="7" spans="1:25" s="136" customFormat="1" ht="12" customHeight="1" x14ac:dyDescent="0.25">
      <c r="B7" s="365"/>
      <c r="C7" s="376" t="s">
        <v>1</v>
      </c>
      <c r="D7" s="377"/>
      <c r="E7" s="295" t="s">
        <v>178</v>
      </c>
      <c r="F7" s="104"/>
      <c r="G7" s="376" t="s">
        <v>1</v>
      </c>
      <c r="H7" s="377"/>
      <c r="I7" s="297" t="s">
        <v>178</v>
      </c>
      <c r="J7" s="378" t="s">
        <v>1</v>
      </c>
      <c r="K7" s="377"/>
      <c r="L7" s="295" t="s">
        <v>178</v>
      </c>
      <c r="M7" s="104"/>
      <c r="N7" s="376" t="s">
        <v>1</v>
      </c>
      <c r="O7" s="377"/>
      <c r="P7" s="137" t="s">
        <v>178</v>
      </c>
      <c r="Q7" s="378" t="s">
        <v>1</v>
      </c>
      <c r="R7" s="377"/>
      <c r="S7" s="295" t="s">
        <v>178</v>
      </c>
      <c r="T7" s="104"/>
      <c r="U7" s="376" t="s">
        <v>1</v>
      </c>
      <c r="V7" s="377"/>
      <c r="W7" s="295" t="s">
        <v>178</v>
      </c>
      <c r="X7" s="78"/>
    </row>
    <row r="8" spans="1:25" s="138" customFormat="1" ht="0.95" customHeight="1" x14ac:dyDescent="0.25">
      <c r="B8" s="292"/>
      <c r="C8" s="292"/>
      <c r="D8" s="292"/>
      <c r="E8" s="292"/>
      <c r="F8" s="292"/>
      <c r="G8" s="292"/>
      <c r="H8" s="292"/>
      <c r="I8" s="66"/>
      <c r="J8" s="139"/>
      <c r="K8" s="292"/>
      <c r="L8" s="292"/>
      <c r="M8" s="292"/>
      <c r="N8" s="292"/>
      <c r="O8" s="292"/>
      <c r="P8" s="140"/>
      <c r="Q8" s="139"/>
      <c r="R8" s="292"/>
      <c r="S8" s="141"/>
      <c r="T8" s="141"/>
      <c r="U8" s="292"/>
      <c r="V8" s="292"/>
      <c r="W8" s="292"/>
      <c r="X8" s="5"/>
    </row>
    <row r="9" spans="1:25" s="138" customFormat="1" ht="12" customHeight="1" x14ac:dyDescent="0.25">
      <c r="B9" s="74" t="s">
        <v>397</v>
      </c>
      <c r="C9" s="292" t="s">
        <v>506</v>
      </c>
      <c r="D9" s="292" t="s">
        <v>511</v>
      </c>
      <c r="E9" s="292">
        <v>38</v>
      </c>
      <c r="F9" s="292"/>
      <c r="G9" s="292" t="s">
        <v>507</v>
      </c>
      <c r="H9" s="292" t="s">
        <v>508</v>
      </c>
      <c r="I9" s="66">
        <v>151</v>
      </c>
      <c r="J9" s="139" t="s">
        <v>500</v>
      </c>
      <c r="K9" s="292" t="s">
        <v>501</v>
      </c>
      <c r="L9" s="292">
        <v>19</v>
      </c>
      <c r="M9" s="292"/>
      <c r="N9" s="292" t="s">
        <v>505</v>
      </c>
      <c r="O9" s="292" t="s">
        <v>509</v>
      </c>
      <c r="P9" s="140">
        <v>269</v>
      </c>
      <c r="Q9" s="139" t="s">
        <v>502</v>
      </c>
      <c r="R9" s="292" t="s">
        <v>510</v>
      </c>
      <c r="S9" s="141">
        <v>33</v>
      </c>
      <c r="T9" s="141"/>
      <c r="U9" s="292" t="s">
        <v>503</v>
      </c>
      <c r="V9" s="292" t="s">
        <v>504</v>
      </c>
      <c r="W9" s="292">
        <v>180</v>
      </c>
      <c r="X9" s="5"/>
    </row>
    <row r="10" spans="1:25" s="138" customFormat="1" ht="12" customHeight="1" x14ac:dyDescent="0.25">
      <c r="B10" s="74">
        <v>2</v>
      </c>
      <c r="C10" s="292" t="s">
        <v>587</v>
      </c>
      <c r="D10" s="292" t="s">
        <v>588</v>
      </c>
      <c r="E10" s="292">
        <v>33</v>
      </c>
      <c r="F10" s="292"/>
      <c r="G10" s="292" t="s">
        <v>589</v>
      </c>
      <c r="H10" s="292" t="s">
        <v>590</v>
      </c>
      <c r="I10" s="66">
        <v>106</v>
      </c>
      <c r="J10" s="139" t="s">
        <v>591</v>
      </c>
      <c r="K10" s="292" t="s">
        <v>592</v>
      </c>
      <c r="L10" s="292">
        <v>22</v>
      </c>
      <c r="M10" s="292"/>
      <c r="N10" s="292" t="s">
        <v>593</v>
      </c>
      <c r="O10" s="292" t="s">
        <v>594</v>
      </c>
      <c r="P10" s="140">
        <v>197</v>
      </c>
      <c r="Q10" s="139" t="s">
        <v>595</v>
      </c>
      <c r="R10" s="292" t="s">
        <v>596</v>
      </c>
      <c r="S10" s="141">
        <v>44</v>
      </c>
      <c r="T10" s="141"/>
      <c r="U10" s="292" t="s">
        <v>597</v>
      </c>
      <c r="V10" s="292" t="s">
        <v>598</v>
      </c>
      <c r="W10" s="292">
        <v>130</v>
      </c>
      <c r="X10" s="5"/>
    </row>
    <row r="11" spans="1:25" s="138" customFormat="1" ht="12" customHeight="1" x14ac:dyDescent="0.25">
      <c r="B11" s="74">
        <v>1</v>
      </c>
      <c r="C11" s="292" t="s">
        <v>2414</v>
      </c>
      <c r="D11" s="292" t="s">
        <v>2415</v>
      </c>
      <c r="E11" s="292">
        <v>16</v>
      </c>
      <c r="F11" s="292"/>
      <c r="G11" s="292" t="s">
        <v>2416</v>
      </c>
      <c r="H11" s="292" t="s">
        <v>2417</v>
      </c>
      <c r="I11" s="66">
        <v>184</v>
      </c>
      <c r="J11" s="139" t="s">
        <v>2418</v>
      </c>
      <c r="K11" s="292" t="s">
        <v>2426</v>
      </c>
      <c r="L11" s="292">
        <v>13</v>
      </c>
      <c r="M11" s="292"/>
      <c r="N11" s="292" t="s">
        <v>2419</v>
      </c>
      <c r="O11" s="292" t="s">
        <v>2420</v>
      </c>
      <c r="P11" s="140">
        <v>224</v>
      </c>
      <c r="Q11" s="139" t="s">
        <v>2421</v>
      </c>
      <c r="R11" s="292" t="s">
        <v>2422</v>
      </c>
      <c r="S11" s="141">
        <v>36</v>
      </c>
      <c r="T11" s="142"/>
      <c r="U11" s="292" t="s">
        <v>2423</v>
      </c>
      <c r="V11" s="292" t="s">
        <v>2424</v>
      </c>
      <c r="W11" s="292">
        <v>238</v>
      </c>
      <c r="X11" s="5"/>
    </row>
    <row r="12" spans="1:25" s="138" customFormat="1" ht="12" customHeight="1" x14ac:dyDescent="0.25">
      <c r="B12" s="74" t="s">
        <v>4232</v>
      </c>
      <c r="C12" s="292" t="s">
        <v>2404</v>
      </c>
      <c r="D12" s="292" t="s">
        <v>2405</v>
      </c>
      <c r="E12" s="292">
        <v>59</v>
      </c>
      <c r="F12" s="292"/>
      <c r="G12" s="292" t="s">
        <v>2406</v>
      </c>
      <c r="H12" s="292" t="s">
        <v>2407</v>
      </c>
      <c r="I12" s="66">
        <v>101</v>
      </c>
      <c r="J12" s="139" t="s">
        <v>2427</v>
      </c>
      <c r="K12" s="292" t="s">
        <v>2408</v>
      </c>
      <c r="L12" s="292">
        <v>37</v>
      </c>
      <c r="M12" s="292"/>
      <c r="N12" s="292" t="s">
        <v>2409</v>
      </c>
      <c r="O12" s="292" t="s">
        <v>2410</v>
      </c>
      <c r="P12" s="140">
        <v>109</v>
      </c>
      <c r="Q12" s="139" t="s">
        <v>2411</v>
      </c>
      <c r="R12" s="292" t="s">
        <v>2412</v>
      </c>
      <c r="S12" s="141">
        <v>89</v>
      </c>
      <c r="T12" s="142"/>
      <c r="U12" s="292" t="s">
        <v>2413</v>
      </c>
      <c r="V12" s="292" t="s">
        <v>2408</v>
      </c>
      <c r="W12" s="292">
        <v>90</v>
      </c>
      <c r="X12" s="5"/>
    </row>
    <row r="13" spans="1:25" s="138" customFormat="1" ht="12" customHeight="1" x14ac:dyDescent="0.25">
      <c r="B13" s="74" t="s">
        <v>103</v>
      </c>
      <c r="C13" s="292" t="s">
        <v>2393</v>
      </c>
      <c r="D13" s="292" t="s">
        <v>2402</v>
      </c>
      <c r="E13" s="292">
        <v>44</v>
      </c>
      <c r="F13" s="292"/>
      <c r="G13" s="292" t="s">
        <v>2394</v>
      </c>
      <c r="H13" s="292" t="s">
        <v>2391</v>
      </c>
      <c r="I13" s="66">
        <v>173</v>
      </c>
      <c r="J13" s="143" t="s">
        <v>2395</v>
      </c>
      <c r="K13" s="292" t="s">
        <v>2399</v>
      </c>
      <c r="L13" s="292">
        <v>20</v>
      </c>
      <c r="M13" s="292"/>
      <c r="N13" s="292" t="s">
        <v>2396</v>
      </c>
      <c r="O13" s="292" t="s">
        <v>2403</v>
      </c>
      <c r="P13" s="140">
        <v>222</v>
      </c>
      <c r="Q13" s="139" t="s">
        <v>2397</v>
      </c>
      <c r="R13" s="292" t="s">
        <v>2400</v>
      </c>
      <c r="S13" s="141">
        <v>39</v>
      </c>
      <c r="T13" s="141"/>
      <c r="U13" s="292" t="s">
        <v>2398</v>
      </c>
      <c r="V13" s="292" t="s">
        <v>2401</v>
      </c>
      <c r="W13" s="292">
        <v>180</v>
      </c>
      <c r="X13" s="5"/>
    </row>
    <row r="14" spans="1:25" s="138" customFormat="1" ht="12" customHeight="1" x14ac:dyDescent="0.25">
      <c r="B14" s="306" t="s">
        <v>386</v>
      </c>
      <c r="C14" s="293">
        <v>26</v>
      </c>
      <c r="D14" s="292" t="s">
        <v>2391</v>
      </c>
      <c r="E14" s="99">
        <v>34</v>
      </c>
      <c r="F14" s="99"/>
      <c r="G14" s="94">
        <v>80</v>
      </c>
      <c r="H14" s="99" t="s">
        <v>2391</v>
      </c>
      <c r="I14" s="66">
        <v>193</v>
      </c>
      <c r="J14" s="144">
        <v>19</v>
      </c>
      <c r="K14" s="99" t="s">
        <v>2390</v>
      </c>
      <c r="L14" s="99">
        <v>16</v>
      </c>
      <c r="M14" s="99"/>
      <c r="N14" s="94">
        <v>54</v>
      </c>
      <c r="O14" s="99" t="s">
        <v>2391</v>
      </c>
      <c r="P14" s="145">
        <v>242</v>
      </c>
      <c r="Q14" s="144">
        <v>93</v>
      </c>
      <c r="R14" s="99" t="s">
        <v>2390</v>
      </c>
      <c r="S14" s="99">
        <v>42</v>
      </c>
      <c r="T14" s="292"/>
      <c r="U14" s="146">
        <v>61</v>
      </c>
      <c r="V14" s="99" t="s">
        <v>2390</v>
      </c>
      <c r="W14" s="99">
        <v>56</v>
      </c>
      <c r="X14" s="7"/>
      <c r="Y14" s="147"/>
    </row>
    <row r="15" spans="1:25" s="138" customFormat="1" ht="12" customHeight="1" x14ac:dyDescent="0.25">
      <c r="B15" s="307" t="s">
        <v>211</v>
      </c>
      <c r="C15" s="294" t="s">
        <v>2425</v>
      </c>
      <c r="D15" s="294" t="s">
        <v>2415</v>
      </c>
      <c r="E15" s="294">
        <f>MIN(E9:E14)</f>
        <v>16</v>
      </c>
      <c r="F15" s="294"/>
      <c r="G15" s="294" t="s">
        <v>2428</v>
      </c>
      <c r="H15" s="294" t="s">
        <v>2417</v>
      </c>
      <c r="I15" s="148">
        <f>MAX(I9:I13)</f>
        <v>184</v>
      </c>
      <c r="J15" s="149" t="s">
        <v>2429</v>
      </c>
      <c r="K15" s="294" t="s">
        <v>2426</v>
      </c>
      <c r="L15" s="294">
        <f>MIN(L9:L14)</f>
        <v>13</v>
      </c>
      <c r="M15" s="294"/>
      <c r="N15" s="294" t="s">
        <v>2430</v>
      </c>
      <c r="O15" s="294" t="s">
        <v>509</v>
      </c>
      <c r="P15" s="148">
        <f>MAX(P9:P13)</f>
        <v>269</v>
      </c>
      <c r="Q15" s="149" t="s">
        <v>2431</v>
      </c>
      <c r="R15" s="294" t="s">
        <v>510</v>
      </c>
      <c r="S15" s="294">
        <f>MIN(S9:S14)</f>
        <v>33</v>
      </c>
      <c r="T15" s="294"/>
      <c r="U15" s="294" t="s">
        <v>2432</v>
      </c>
      <c r="V15" s="294" t="s">
        <v>2424</v>
      </c>
      <c r="W15" s="294">
        <f>MAX(S9:ER13)</f>
        <v>238</v>
      </c>
      <c r="X15" s="5"/>
    </row>
    <row r="16" spans="1:25" s="138" customFormat="1" ht="12" x14ac:dyDescent="0.25">
      <c r="X16" s="5"/>
    </row>
    <row r="17" spans="24:24" s="138" customFormat="1" ht="12" x14ac:dyDescent="0.25">
      <c r="X17" s="5"/>
    </row>
    <row r="18" spans="24:24" s="138" customFormat="1" ht="12" x14ac:dyDescent="0.25">
      <c r="X18" s="5"/>
    </row>
    <row r="21" spans="24:24" s="138" customFormat="1" ht="12" x14ac:dyDescent="0.25">
      <c r="X21" s="5"/>
    </row>
  </sheetData>
  <mergeCells count="16">
    <mergeCell ref="B6:B7"/>
    <mergeCell ref="U6:W6"/>
    <mergeCell ref="J5:P5"/>
    <mergeCell ref="C6:E6"/>
    <mergeCell ref="G6:I6"/>
    <mergeCell ref="J6:L6"/>
    <mergeCell ref="N6:P6"/>
    <mergeCell ref="Q6:S6"/>
    <mergeCell ref="Q5:W5"/>
    <mergeCell ref="C5:I5"/>
    <mergeCell ref="C7:D7"/>
    <mergeCell ref="G7:H7"/>
    <mergeCell ref="J7:K7"/>
    <mergeCell ref="N7:O7"/>
    <mergeCell ref="Q7:R7"/>
    <mergeCell ref="U7:V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17"/>
  <sheetViews>
    <sheetView workbookViewId="0">
      <pane ySplit="10" topLeftCell="A11" activePane="bottomLeft" state="frozen"/>
      <selection pane="bottomLeft" activeCell="A4" sqref="A4"/>
    </sheetView>
  </sheetViews>
  <sheetFormatPr defaultRowHeight="15" x14ac:dyDescent="0.25"/>
  <cols>
    <col min="1" max="1" width="1.7109375" customWidth="1"/>
    <col min="2" max="2" width="4" style="115" customWidth="1"/>
    <col min="3" max="3" width="32.7109375" style="115" bestFit="1" customWidth="1"/>
    <col min="4" max="4" width="7.140625" style="115" customWidth="1"/>
    <col min="5" max="5" width="32.7109375" style="115" bestFit="1" customWidth="1"/>
    <col min="6" max="6" width="17.85546875" style="115" bestFit="1" customWidth="1"/>
    <col min="7" max="7" width="5.7109375" style="115" customWidth="1"/>
    <col min="8" max="8" width="8.42578125" style="115" customWidth="1"/>
    <col min="9" max="9" width="9" style="115" customWidth="1"/>
    <col min="10" max="10" width="8.140625" style="115" customWidth="1"/>
    <col min="11" max="11" width="10.140625" style="115" bestFit="1" customWidth="1"/>
    <col min="12" max="12" width="9.7109375" style="115" customWidth="1"/>
    <col min="13" max="13" width="4.5703125" style="115" customWidth="1"/>
    <col min="14" max="14" width="71.85546875" bestFit="1" customWidth="1"/>
    <col min="15" max="15" width="58.7109375" bestFit="1" customWidth="1"/>
  </cols>
  <sheetData>
    <row r="1" spans="1:15" ht="21" x14ac:dyDescent="0.35">
      <c r="A1" s="131" t="s">
        <v>2447</v>
      </c>
    </row>
    <row r="4" spans="1:15" hidden="1" x14ac:dyDescent="0.25"/>
    <row r="5" spans="1:15" x14ac:dyDescent="0.25">
      <c r="F5" s="115" t="s">
        <v>2446</v>
      </c>
      <c r="G5" s="204">
        <f>G6/2</f>
        <v>69.024509803921575</v>
      </c>
      <c r="I5" s="115" t="s">
        <v>4139</v>
      </c>
      <c r="K5" s="115" t="s">
        <v>4136</v>
      </c>
      <c r="L5" s="217">
        <f>1+1/60+26/3600</f>
        <v>1.0238888888888888</v>
      </c>
      <c r="M5" s="115" t="s">
        <v>4137</v>
      </c>
    </row>
    <row r="6" spans="1:15" x14ac:dyDescent="0.25">
      <c r="D6" s="178"/>
      <c r="F6" s="115" t="s">
        <v>4133</v>
      </c>
      <c r="G6" s="204">
        <f>G7/306</f>
        <v>138.04901960784315</v>
      </c>
      <c r="H6" s="217"/>
      <c r="I6" s="217">
        <f>1+G6*5/3600</f>
        <v>1.1917347494553376</v>
      </c>
      <c r="K6" s="115" t="s">
        <v>4136</v>
      </c>
      <c r="L6" s="211">
        <f>L7/316</f>
        <v>4.266071847163621E-2</v>
      </c>
      <c r="M6" s="115" t="s">
        <v>4138</v>
      </c>
    </row>
    <row r="7" spans="1:15" x14ac:dyDescent="0.25">
      <c r="F7" s="115" t="s">
        <v>2445</v>
      </c>
      <c r="G7" s="115">
        <f>SUM(G11:G316)*2-143</f>
        <v>42243</v>
      </c>
      <c r="I7" s="115" t="s">
        <v>4137</v>
      </c>
      <c r="K7" s="115" t="s">
        <v>4140</v>
      </c>
      <c r="L7" s="211">
        <v>13.480787037037043</v>
      </c>
      <c r="M7" s="115" t="s">
        <v>4138</v>
      </c>
    </row>
    <row r="9" spans="1:15" s="173" customFormat="1" x14ac:dyDescent="0.25">
      <c r="B9" s="177" t="s">
        <v>0</v>
      </c>
      <c r="C9" s="176" t="s">
        <v>2</v>
      </c>
      <c r="D9" s="176" t="s">
        <v>177</v>
      </c>
      <c r="E9" s="176" t="s">
        <v>3</v>
      </c>
      <c r="F9" s="176" t="s">
        <v>107</v>
      </c>
      <c r="G9" s="177" t="s">
        <v>627</v>
      </c>
      <c r="H9" s="176" t="s">
        <v>628</v>
      </c>
      <c r="I9" s="176" t="s">
        <v>629</v>
      </c>
      <c r="J9" s="176" t="s">
        <v>630</v>
      </c>
      <c r="K9" s="177" t="s">
        <v>973</v>
      </c>
      <c r="L9" s="177" t="s">
        <v>108</v>
      </c>
      <c r="M9" s="176" t="s">
        <v>10</v>
      </c>
      <c r="N9" s="175" t="s">
        <v>631</v>
      </c>
      <c r="O9" s="175" t="s">
        <v>11</v>
      </c>
    </row>
    <row r="10" spans="1:15" x14ac:dyDescent="0.25">
      <c r="C10" s="178"/>
      <c r="D10" s="178"/>
      <c r="E10" s="178"/>
      <c r="F10" s="178"/>
      <c r="H10" s="178"/>
      <c r="I10" s="178"/>
      <c r="J10" s="178"/>
      <c r="M10" s="178"/>
      <c r="N10" s="171"/>
      <c r="O10" s="171"/>
    </row>
    <row r="11" spans="1:15" x14ac:dyDescent="0.25">
      <c r="B11" s="115">
        <v>1</v>
      </c>
      <c r="C11" s="178" t="s">
        <v>421</v>
      </c>
      <c r="D11" s="178" t="s">
        <v>7</v>
      </c>
      <c r="E11" s="178" t="s">
        <v>422</v>
      </c>
      <c r="F11" s="178" t="s">
        <v>150</v>
      </c>
      <c r="G11" s="115">
        <v>74</v>
      </c>
      <c r="H11" s="178" t="s">
        <v>2448</v>
      </c>
      <c r="I11" s="178" t="s">
        <v>2449</v>
      </c>
      <c r="J11" s="178" t="s">
        <v>2450</v>
      </c>
      <c r="K11" s="178" t="s">
        <v>2451</v>
      </c>
      <c r="L11" s="157">
        <v>4.7407407407407405E-2</v>
      </c>
      <c r="M11" s="178" t="s">
        <v>441</v>
      </c>
      <c r="N11" s="171" t="s">
        <v>2452</v>
      </c>
      <c r="O11" s="171" t="s">
        <v>2453</v>
      </c>
    </row>
    <row r="12" spans="1:15" x14ac:dyDescent="0.25">
      <c r="B12" s="115">
        <v>2</v>
      </c>
      <c r="C12" s="178" t="s">
        <v>428</v>
      </c>
      <c r="D12" s="178" t="s">
        <v>7</v>
      </c>
      <c r="E12" s="178" t="s">
        <v>419</v>
      </c>
      <c r="F12" s="178" t="s">
        <v>346</v>
      </c>
      <c r="G12" s="115">
        <v>37</v>
      </c>
      <c r="H12" s="178" t="s">
        <v>1532</v>
      </c>
      <c r="I12" s="178" t="s">
        <v>2454</v>
      </c>
      <c r="J12" s="178" t="s">
        <v>2455</v>
      </c>
      <c r="K12" s="178" t="s">
        <v>2451</v>
      </c>
      <c r="L12" s="157">
        <v>3.7638888888888895E-2</v>
      </c>
      <c r="M12" s="178" t="s">
        <v>251</v>
      </c>
      <c r="N12" s="171" t="s">
        <v>2456</v>
      </c>
      <c r="O12" s="171" t="s">
        <v>258</v>
      </c>
    </row>
    <row r="13" spans="1:15" x14ac:dyDescent="0.25">
      <c r="B13" s="115">
        <v>3</v>
      </c>
      <c r="C13" s="178" t="s">
        <v>426</v>
      </c>
      <c r="D13" s="178" t="s">
        <v>6</v>
      </c>
      <c r="E13" s="178" t="s">
        <v>298</v>
      </c>
      <c r="F13" s="178" t="s">
        <v>148</v>
      </c>
      <c r="G13" s="115">
        <v>46</v>
      </c>
      <c r="H13" s="178" t="s">
        <v>2457</v>
      </c>
      <c r="I13" s="178" t="s">
        <v>2458</v>
      </c>
      <c r="J13" s="178" t="s">
        <v>2459</v>
      </c>
      <c r="K13" s="178" t="s">
        <v>2451</v>
      </c>
      <c r="L13" s="157">
        <v>4.0219907407407406E-2</v>
      </c>
      <c r="M13" s="178" t="s">
        <v>243</v>
      </c>
      <c r="N13" s="171" t="s">
        <v>2460</v>
      </c>
      <c r="O13" s="171" t="s">
        <v>257</v>
      </c>
    </row>
    <row r="14" spans="1:15" x14ac:dyDescent="0.25">
      <c r="B14" s="115">
        <v>4</v>
      </c>
      <c r="C14" s="178" t="s">
        <v>327</v>
      </c>
      <c r="D14" s="178" t="s">
        <v>112</v>
      </c>
      <c r="E14" s="178" t="s">
        <v>420</v>
      </c>
      <c r="F14" s="178" t="s">
        <v>149</v>
      </c>
      <c r="G14" s="115">
        <v>35</v>
      </c>
      <c r="H14" s="178" t="s">
        <v>634</v>
      </c>
      <c r="I14" s="178" t="s">
        <v>634</v>
      </c>
      <c r="J14" s="178" t="s">
        <v>2461</v>
      </c>
      <c r="K14" s="178" t="s">
        <v>2451</v>
      </c>
      <c r="L14" s="157">
        <v>3.0555555555555555E-2</v>
      </c>
      <c r="M14" s="178" t="s">
        <v>239</v>
      </c>
      <c r="N14" s="171" t="s">
        <v>2462</v>
      </c>
      <c r="O14" s="171" t="s">
        <v>2463</v>
      </c>
    </row>
    <row r="15" spans="1:15" x14ac:dyDescent="0.25">
      <c r="B15" s="115">
        <v>5</v>
      </c>
      <c r="C15" s="178" t="s">
        <v>427</v>
      </c>
      <c r="D15" s="178" t="s">
        <v>112</v>
      </c>
      <c r="E15" s="178" t="s">
        <v>297</v>
      </c>
      <c r="F15" s="178" t="s">
        <v>150</v>
      </c>
      <c r="G15" s="115">
        <v>69</v>
      </c>
      <c r="H15" s="178" t="s">
        <v>2464</v>
      </c>
      <c r="I15" s="178" t="s">
        <v>634</v>
      </c>
      <c r="J15" s="178" t="s">
        <v>2465</v>
      </c>
      <c r="K15" s="178" t="s">
        <v>2451</v>
      </c>
      <c r="L15" s="157">
        <v>4.7349537037037037E-2</v>
      </c>
      <c r="M15" s="178" t="s">
        <v>307</v>
      </c>
      <c r="N15" s="171" t="s">
        <v>2466</v>
      </c>
      <c r="O15" s="171" t="s">
        <v>2467</v>
      </c>
    </row>
    <row r="16" spans="1:15" x14ac:dyDescent="0.25">
      <c r="B16" s="115">
        <v>6</v>
      </c>
      <c r="C16" s="178" t="s">
        <v>424</v>
      </c>
      <c r="D16" s="178" t="s">
        <v>7</v>
      </c>
      <c r="E16" s="178" t="s">
        <v>417</v>
      </c>
      <c r="F16" s="178" t="s">
        <v>150</v>
      </c>
      <c r="G16" s="115">
        <v>72</v>
      </c>
      <c r="H16" s="178" t="s">
        <v>2468</v>
      </c>
      <c r="I16" s="178" t="s">
        <v>2469</v>
      </c>
      <c r="J16" s="178" t="s">
        <v>2470</v>
      </c>
      <c r="K16" s="178" t="s">
        <v>2451</v>
      </c>
      <c r="L16" s="157">
        <v>4.9444444444444437E-2</v>
      </c>
      <c r="M16" s="178" t="s">
        <v>237</v>
      </c>
      <c r="N16" s="171" t="s">
        <v>2471</v>
      </c>
      <c r="O16" s="171" t="s">
        <v>477</v>
      </c>
    </row>
    <row r="17" spans="2:15" x14ac:dyDescent="0.25">
      <c r="B17" s="115">
        <v>7</v>
      </c>
      <c r="C17" s="178" t="s">
        <v>439</v>
      </c>
      <c r="D17" s="178" t="s">
        <v>7</v>
      </c>
      <c r="E17" s="178" t="s">
        <v>416</v>
      </c>
      <c r="F17" s="178" t="s">
        <v>148</v>
      </c>
      <c r="G17" s="115">
        <v>78</v>
      </c>
      <c r="H17" s="178" t="s">
        <v>1551</v>
      </c>
      <c r="I17" s="178" t="s">
        <v>1551</v>
      </c>
      <c r="J17" s="178" t="s">
        <v>2472</v>
      </c>
      <c r="K17" s="178" t="s">
        <v>2451</v>
      </c>
      <c r="L17" s="157">
        <v>4.387731481481482E-2</v>
      </c>
      <c r="M17" s="178" t="s">
        <v>23</v>
      </c>
      <c r="N17" s="171" t="s">
        <v>2473</v>
      </c>
      <c r="O17" s="171" t="s">
        <v>999</v>
      </c>
    </row>
    <row r="18" spans="2:15" x14ac:dyDescent="0.25">
      <c r="B18" s="115">
        <v>8</v>
      </c>
      <c r="C18" s="178" t="s">
        <v>440</v>
      </c>
      <c r="D18" s="178" t="s">
        <v>112</v>
      </c>
      <c r="E18" s="178" t="s">
        <v>423</v>
      </c>
      <c r="F18" s="178" t="s">
        <v>146</v>
      </c>
      <c r="G18" s="115">
        <v>171</v>
      </c>
      <c r="H18" s="178" t="s">
        <v>809</v>
      </c>
      <c r="I18" s="178" t="s">
        <v>634</v>
      </c>
      <c r="J18" s="178" t="s">
        <v>2474</v>
      </c>
      <c r="K18" s="178" t="s">
        <v>2451</v>
      </c>
      <c r="L18" s="157">
        <v>5.8263888888888893E-2</v>
      </c>
      <c r="M18" s="178" t="s">
        <v>442</v>
      </c>
      <c r="N18" s="171" t="s">
        <v>2475</v>
      </c>
      <c r="O18" s="171" t="s">
        <v>478</v>
      </c>
    </row>
    <row r="19" spans="2:15" x14ac:dyDescent="0.25">
      <c r="B19" s="115">
        <v>9</v>
      </c>
      <c r="C19" s="178" t="s">
        <v>418</v>
      </c>
      <c r="D19" s="178" t="s">
        <v>112</v>
      </c>
      <c r="E19" s="178" t="s">
        <v>425</v>
      </c>
      <c r="F19" s="178" t="s">
        <v>146</v>
      </c>
      <c r="G19" s="115">
        <v>59</v>
      </c>
      <c r="H19" s="178" t="s">
        <v>634</v>
      </c>
      <c r="I19" s="178" t="s">
        <v>634</v>
      </c>
      <c r="J19" s="178" t="s">
        <v>2476</v>
      </c>
      <c r="K19" s="178" t="s">
        <v>2451</v>
      </c>
      <c r="L19" s="157">
        <v>4.08912037037037E-2</v>
      </c>
      <c r="M19" s="178" t="s">
        <v>240</v>
      </c>
      <c r="N19" s="171" t="s">
        <v>2477</v>
      </c>
      <c r="O19" s="171" t="s">
        <v>151</v>
      </c>
    </row>
    <row r="20" spans="2:15" x14ac:dyDescent="0.25">
      <c r="B20" s="115">
        <v>10</v>
      </c>
      <c r="C20" s="178" t="s">
        <v>422</v>
      </c>
      <c r="D20" s="178" t="s">
        <v>112</v>
      </c>
      <c r="E20" s="178" t="s">
        <v>425</v>
      </c>
      <c r="F20" s="178" t="s">
        <v>149</v>
      </c>
      <c r="G20" s="115">
        <v>185</v>
      </c>
      <c r="H20" s="178" t="s">
        <v>634</v>
      </c>
      <c r="I20" s="178" t="s">
        <v>634</v>
      </c>
      <c r="J20" s="178" t="s">
        <v>2478</v>
      </c>
      <c r="K20" s="178" t="s">
        <v>2451</v>
      </c>
      <c r="L20" s="157">
        <v>6.0555555555555557E-2</v>
      </c>
      <c r="M20" s="178" t="s">
        <v>443</v>
      </c>
      <c r="N20" s="171" t="s">
        <v>2479</v>
      </c>
      <c r="O20" s="171" t="s">
        <v>2480</v>
      </c>
    </row>
    <row r="21" spans="2:15" x14ac:dyDescent="0.25">
      <c r="B21" s="115">
        <v>11</v>
      </c>
      <c r="C21" s="178" t="s">
        <v>423</v>
      </c>
      <c r="D21" s="178" t="s">
        <v>112</v>
      </c>
      <c r="E21" s="178" t="s">
        <v>418</v>
      </c>
      <c r="F21" s="178" t="s">
        <v>146</v>
      </c>
      <c r="G21" s="115">
        <v>47</v>
      </c>
      <c r="H21" s="178" t="s">
        <v>634</v>
      </c>
      <c r="I21" s="178" t="s">
        <v>634</v>
      </c>
      <c r="J21" s="178" t="s">
        <v>2481</v>
      </c>
      <c r="K21" s="178" t="s">
        <v>2482</v>
      </c>
      <c r="L21" s="157">
        <v>3.5428240740740739E-2</v>
      </c>
      <c r="M21" s="178" t="s">
        <v>240</v>
      </c>
      <c r="N21" s="171" t="s">
        <v>2483</v>
      </c>
      <c r="O21" s="171" t="s">
        <v>151</v>
      </c>
    </row>
    <row r="22" spans="2:15" x14ac:dyDescent="0.25">
      <c r="B22" s="115">
        <v>12</v>
      </c>
      <c r="C22" s="178" t="s">
        <v>416</v>
      </c>
      <c r="D22" s="178" t="s">
        <v>112</v>
      </c>
      <c r="E22" s="178" t="s">
        <v>440</v>
      </c>
      <c r="F22" s="178" t="s">
        <v>149</v>
      </c>
      <c r="G22" s="115">
        <v>102</v>
      </c>
      <c r="H22" s="178" t="s">
        <v>859</v>
      </c>
      <c r="I22" s="178" t="s">
        <v>662</v>
      </c>
      <c r="J22" s="178" t="s">
        <v>1597</v>
      </c>
      <c r="K22" s="178" t="s">
        <v>2482</v>
      </c>
      <c r="L22" s="157">
        <v>5.167824074074074E-2</v>
      </c>
      <c r="M22" s="178" t="s">
        <v>237</v>
      </c>
      <c r="N22" s="171" t="s">
        <v>2484</v>
      </c>
      <c r="O22" s="171" t="s">
        <v>247</v>
      </c>
    </row>
    <row r="23" spans="2:15" x14ac:dyDescent="0.25">
      <c r="B23" s="115">
        <v>13</v>
      </c>
      <c r="C23" s="178" t="s">
        <v>417</v>
      </c>
      <c r="D23" s="178" t="s">
        <v>6</v>
      </c>
      <c r="E23" s="178" t="s">
        <v>439</v>
      </c>
      <c r="F23" s="178" t="s">
        <v>150</v>
      </c>
      <c r="G23" s="115">
        <v>78</v>
      </c>
      <c r="H23" s="178" t="s">
        <v>2485</v>
      </c>
      <c r="I23" s="178" t="s">
        <v>2486</v>
      </c>
      <c r="J23" s="178" t="s">
        <v>1345</v>
      </c>
      <c r="K23" s="178" t="s">
        <v>2482</v>
      </c>
      <c r="L23" s="157">
        <v>4.6944444444444448E-2</v>
      </c>
      <c r="M23" s="178" t="s">
        <v>237</v>
      </c>
      <c r="N23" s="171" t="s">
        <v>2487</v>
      </c>
      <c r="O23" s="171" t="s">
        <v>479</v>
      </c>
    </row>
    <row r="24" spans="2:15" x14ac:dyDescent="0.25">
      <c r="B24" s="115">
        <v>14</v>
      </c>
      <c r="C24" s="178" t="s">
        <v>297</v>
      </c>
      <c r="D24" s="178" t="s">
        <v>112</v>
      </c>
      <c r="E24" s="178" t="s">
        <v>424</v>
      </c>
      <c r="F24" s="178" t="s">
        <v>149</v>
      </c>
      <c r="G24" s="115">
        <v>52</v>
      </c>
      <c r="H24" s="178" t="s">
        <v>634</v>
      </c>
      <c r="I24" s="178" t="s">
        <v>634</v>
      </c>
      <c r="J24" s="178" t="s">
        <v>2488</v>
      </c>
      <c r="K24" s="178" t="s">
        <v>2482</v>
      </c>
      <c r="L24" s="157">
        <v>4.3645833333333335E-2</v>
      </c>
      <c r="M24" s="178" t="s">
        <v>198</v>
      </c>
      <c r="N24" s="171" t="s">
        <v>2489</v>
      </c>
      <c r="O24" s="171" t="s">
        <v>163</v>
      </c>
    </row>
    <row r="25" spans="2:15" x14ac:dyDescent="0.25">
      <c r="B25" s="115">
        <v>15</v>
      </c>
      <c r="C25" s="178" t="s">
        <v>420</v>
      </c>
      <c r="D25" s="178" t="s">
        <v>7</v>
      </c>
      <c r="E25" s="178" t="s">
        <v>427</v>
      </c>
      <c r="F25" s="178" t="s">
        <v>346</v>
      </c>
      <c r="G25" s="115">
        <v>64</v>
      </c>
      <c r="H25" s="178" t="s">
        <v>1945</v>
      </c>
      <c r="I25" s="178" t="s">
        <v>2490</v>
      </c>
      <c r="J25" s="178" t="s">
        <v>2491</v>
      </c>
      <c r="K25" s="178" t="s">
        <v>2482</v>
      </c>
      <c r="L25" s="157">
        <v>4.0775462962962965E-2</v>
      </c>
      <c r="M25" s="178" t="s">
        <v>444</v>
      </c>
      <c r="N25" s="171" t="s">
        <v>2492</v>
      </c>
      <c r="O25" s="171" t="s">
        <v>2493</v>
      </c>
    </row>
    <row r="26" spans="2:15" x14ac:dyDescent="0.25">
      <c r="B26" s="115">
        <v>16</v>
      </c>
      <c r="C26" s="178" t="s">
        <v>298</v>
      </c>
      <c r="D26" s="178" t="s">
        <v>7</v>
      </c>
      <c r="E26" s="178" t="s">
        <v>327</v>
      </c>
      <c r="F26" s="178" t="s">
        <v>150</v>
      </c>
      <c r="G26" s="115">
        <v>64</v>
      </c>
      <c r="H26" s="178" t="s">
        <v>2494</v>
      </c>
      <c r="I26" s="178" t="s">
        <v>2495</v>
      </c>
      <c r="J26" s="178" t="s">
        <v>2496</v>
      </c>
      <c r="K26" s="178" t="s">
        <v>2482</v>
      </c>
      <c r="L26" s="157">
        <v>4.7361111111111111E-2</v>
      </c>
      <c r="M26" s="178" t="s">
        <v>336</v>
      </c>
      <c r="N26" s="171" t="s">
        <v>2497</v>
      </c>
      <c r="O26" s="171" t="s">
        <v>2498</v>
      </c>
    </row>
    <row r="27" spans="2:15" x14ac:dyDescent="0.25">
      <c r="B27" s="115">
        <v>17</v>
      </c>
      <c r="C27" s="178" t="s">
        <v>419</v>
      </c>
      <c r="D27" s="178" t="s">
        <v>112</v>
      </c>
      <c r="E27" s="178" t="s">
        <v>426</v>
      </c>
      <c r="F27" s="178" t="s">
        <v>149</v>
      </c>
      <c r="G27" s="115">
        <v>40</v>
      </c>
      <c r="H27" s="178" t="s">
        <v>634</v>
      </c>
      <c r="I27" s="178" t="s">
        <v>634</v>
      </c>
      <c r="J27" s="178" t="s">
        <v>2499</v>
      </c>
      <c r="K27" s="178" t="s">
        <v>2482</v>
      </c>
      <c r="L27" s="157">
        <v>3.3726851851851855E-2</v>
      </c>
      <c r="M27" s="178" t="s">
        <v>265</v>
      </c>
      <c r="N27" s="171" t="s">
        <v>2500</v>
      </c>
      <c r="O27" s="171" t="s">
        <v>2501</v>
      </c>
    </row>
    <row r="28" spans="2:15" x14ac:dyDescent="0.25">
      <c r="B28" s="115">
        <v>18</v>
      </c>
      <c r="C28" s="178" t="s">
        <v>421</v>
      </c>
      <c r="D28" s="178" t="s">
        <v>7</v>
      </c>
      <c r="E28" s="178" t="s">
        <v>428</v>
      </c>
      <c r="F28" s="178" t="s">
        <v>2502</v>
      </c>
      <c r="G28" s="115">
        <v>33</v>
      </c>
      <c r="H28" s="178" t="s">
        <v>1044</v>
      </c>
      <c r="I28" s="178" t="s">
        <v>2503</v>
      </c>
      <c r="J28" s="178" t="s">
        <v>2504</v>
      </c>
      <c r="K28" s="178" t="s">
        <v>2482</v>
      </c>
      <c r="L28" s="157">
        <v>4.5034722222222219E-2</v>
      </c>
      <c r="M28" s="178" t="s">
        <v>387</v>
      </c>
      <c r="N28" s="171" t="s">
        <v>2505</v>
      </c>
      <c r="O28" s="171" t="s">
        <v>2506</v>
      </c>
    </row>
    <row r="29" spans="2:15" x14ac:dyDescent="0.25">
      <c r="B29" s="115">
        <v>19</v>
      </c>
      <c r="C29" s="178" t="s">
        <v>428</v>
      </c>
      <c r="D29" s="178" t="s">
        <v>7</v>
      </c>
      <c r="E29" s="178" t="s">
        <v>422</v>
      </c>
      <c r="F29" s="178" t="s">
        <v>148</v>
      </c>
      <c r="G29" s="115">
        <v>53</v>
      </c>
      <c r="H29" s="178" t="s">
        <v>1551</v>
      </c>
      <c r="I29" s="178" t="s">
        <v>2507</v>
      </c>
      <c r="J29" s="178" t="s">
        <v>2508</v>
      </c>
      <c r="K29" s="178" t="s">
        <v>2482</v>
      </c>
      <c r="L29" s="157">
        <v>4.3275462962962967E-2</v>
      </c>
      <c r="M29" s="178" t="s">
        <v>196</v>
      </c>
      <c r="N29" s="171" t="s">
        <v>2509</v>
      </c>
      <c r="O29" s="171" t="s">
        <v>2510</v>
      </c>
    </row>
    <row r="30" spans="2:15" x14ac:dyDescent="0.25">
      <c r="B30" s="115">
        <v>20</v>
      </c>
      <c r="C30" s="178" t="s">
        <v>426</v>
      </c>
      <c r="D30" s="178" t="s">
        <v>7</v>
      </c>
      <c r="E30" s="178" t="s">
        <v>421</v>
      </c>
      <c r="F30" s="178" t="s">
        <v>148</v>
      </c>
      <c r="G30" s="115">
        <v>70</v>
      </c>
      <c r="H30" s="178" t="s">
        <v>2511</v>
      </c>
      <c r="I30" s="178" t="s">
        <v>2512</v>
      </c>
      <c r="J30" s="178" t="s">
        <v>2513</v>
      </c>
      <c r="K30" s="178" t="s">
        <v>2482</v>
      </c>
      <c r="L30" s="157">
        <v>4.5127314814814821E-2</v>
      </c>
      <c r="M30" s="178" t="s">
        <v>347</v>
      </c>
      <c r="N30" s="171" t="s">
        <v>2514</v>
      </c>
      <c r="O30" s="171" t="s">
        <v>2515</v>
      </c>
    </row>
    <row r="31" spans="2:15" x14ac:dyDescent="0.25">
      <c r="B31" s="115">
        <v>21</v>
      </c>
      <c r="C31" s="178" t="s">
        <v>327</v>
      </c>
      <c r="D31" s="178" t="s">
        <v>112</v>
      </c>
      <c r="E31" s="178" t="s">
        <v>419</v>
      </c>
      <c r="F31" s="178" t="s">
        <v>149</v>
      </c>
      <c r="G31" s="115">
        <v>45</v>
      </c>
      <c r="H31" s="178" t="s">
        <v>634</v>
      </c>
      <c r="I31" s="178" t="s">
        <v>634</v>
      </c>
      <c r="J31" s="178" t="s">
        <v>2516</v>
      </c>
      <c r="K31" s="178" t="s">
        <v>2482</v>
      </c>
      <c r="L31" s="157">
        <v>3.8113425925925926E-2</v>
      </c>
      <c r="M31" s="178" t="s">
        <v>309</v>
      </c>
      <c r="N31" s="171" t="s">
        <v>2517</v>
      </c>
      <c r="O31" s="171" t="s">
        <v>2518</v>
      </c>
    </row>
    <row r="32" spans="2:15" x14ac:dyDescent="0.25">
      <c r="B32" s="115">
        <v>22</v>
      </c>
      <c r="C32" s="178" t="s">
        <v>427</v>
      </c>
      <c r="D32" s="178" t="s">
        <v>7</v>
      </c>
      <c r="E32" s="178" t="s">
        <v>298</v>
      </c>
      <c r="F32" s="178" t="s">
        <v>346</v>
      </c>
      <c r="G32" s="115">
        <v>43</v>
      </c>
      <c r="H32" s="178" t="s">
        <v>2519</v>
      </c>
      <c r="I32" s="178" t="s">
        <v>1532</v>
      </c>
      <c r="J32" s="178" t="s">
        <v>2520</v>
      </c>
      <c r="K32" s="178" t="s">
        <v>2482</v>
      </c>
      <c r="L32" s="157">
        <v>3.7638888888888895E-2</v>
      </c>
      <c r="M32" s="178" t="s">
        <v>261</v>
      </c>
      <c r="N32" s="171" t="s">
        <v>2521</v>
      </c>
      <c r="O32" s="171" t="s">
        <v>1759</v>
      </c>
    </row>
    <row r="33" spans="2:15" x14ac:dyDescent="0.25">
      <c r="B33" s="115">
        <v>23</v>
      </c>
      <c r="C33" s="178" t="s">
        <v>424</v>
      </c>
      <c r="D33" s="178" t="s">
        <v>7</v>
      </c>
      <c r="E33" s="178" t="s">
        <v>420</v>
      </c>
      <c r="F33" s="178" t="s">
        <v>148</v>
      </c>
      <c r="G33" s="115">
        <v>59</v>
      </c>
      <c r="H33" s="178" t="s">
        <v>2522</v>
      </c>
      <c r="I33" s="178" t="s">
        <v>2333</v>
      </c>
      <c r="J33" s="178" t="s">
        <v>2523</v>
      </c>
      <c r="K33" s="178" t="s">
        <v>2482</v>
      </c>
      <c r="L33" s="157">
        <v>4.1087962962962958E-2</v>
      </c>
      <c r="M33" s="178" t="s">
        <v>243</v>
      </c>
      <c r="N33" s="171" t="s">
        <v>2524</v>
      </c>
      <c r="O33" s="171" t="s">
        <v>257</v>
      </c>
    </row>
    <row r="34" spans="2:15" x14ac:dyDescent="0.25">
      <c r="B34" s="115">
        <v>24</v>
      </c>
      <c r="C34" s="178" t="s">
        <v>439</v>
      </c>
      <c r="D34" s="178" t="s">
        <v>7</v>
      </c>
      <c r="E34" s="178" t="s">
        <v>297</v>
      </c>
      <c r="F34" s="178" t="s">
        <v>150</v>
      </c>
      <c r="G34" s="115">
        <v>118</v>
      </c>
      <c r="H34" s="178" t="s">
        <v>2525</v>
      </c>
      <c r="I34" s="178" t="s">
        <v>2526</v>
      </c>
      <c r="J34" s="178" t="s">
        <v>2527</v>
      </c>
      <c r="K34" s="178" t="s">
        <v>2482</v>
      </c>
      <c r="L34" s="157">
        <v>5.376157407407408E-2</v>
      </c>
      <c r="M34" s="178" t="s">
        <v>445</v>
      </c>
      <c r="N34" s="171" t="s">
        <v>2528</v>
      </c>
      <c r="O34" s="171" t="s">
        <v>2529</v>
      </c>
    </row>
    <row r="35" spans="2:15" x14ac:dyDescent="0.25">
      <c r="B35" s="115">
        <v>25</v>
      </c>
      <c r="C35" s="178" t="s">
        <v>440</v>
      </c>
      <c r="D35" s="178" t="s">
        <v>112</v>
      </c>
      <c r="E35" s="178" t="s">
        <v>417</v>
      </c>
      <c r="F35" s="178" t="s">
        <v>150</v>
      </c>
      <c r="G35" s="115">
        <v>73</v>
      </c>
      <c r="H35" s="178" t="s">
        <v>723</v>
      </c>
      <c r="I35" s="178" t="s">
        <v>651</v>
      </c>
      <c r="J35" s="178" t="s">
        <v>2530</v>
      </c>
      <c r="K35" s="178" t="s">
        <v>2482</v>
      </c>
      <c r="L35" s="157">
        <v>4.5081018518518513E-2</v>
      </c>
      <c r="M35" s="178" t="s">
        <v>260</v>
      </c>
      <c r="N35" s="171" t="s">
        <v>2531</v>
      </c>
      <c r="O35" s="171" t="s">
        <v>967</v>
      </c>
    </row>
    <row r="36" spans="2:15" x14ac:dyDescent="0.25">
      <c r="B36" s="115">
        <v>26</v>
      </c>
      <c r="C36" s="178" t="s">
        <v>418</v>
      </c>
      <c r="D36" s="178" t="s">
        <v>7</v>
      </c>
      <c r="E36" s="178" t="s">
        <v>416</v>
      </c>
      <c r="F36" s="178" t="s">
        <v>150</v>
      </c>
      <c r="G36" s="115">
        <v>81</v>
      </c>
      <c r="H36" s="178" t="s">
        <v>2532</v>
      </c>
      <c r="I36" s="178" t="s">
        <v>2533</v>
      </c>
      <c r="J36" s="178" t="s">
        <v>2534</v>
      </c>
      <c r="K36" s="178" t="s">
        <v>2482</v>
      </c>
      <c r="L36" s="157">
        <v>4.5879629629629631E-2</v>
      </c>
      <c r="M36" s="178" t="s">
        <v>16</v>
      </c>
      <c r="N36" s="171" t="s">
        <v>2535</v>
      </c>
      <c r="O36" s="171" t="s">
        <v>1830</v>
      </c>
    </row>
    <row r="37" spans="2:15" x14ac:dyDescent="0.25">
      <c r="B37" s="115">
        <v>27</v>
      </c>
      <c r="C37" s="178" t="s">
        <v>425</v>
      </c>
      <c r="D37" s="178" t="s">
        <v>112</v>
      </c>
      <c r="E37" s="178" t="s">
        <v>423</v>
      </c>
      <c r="F37" s="178" t="s">
        <v>146</v>
      </c>
      <c r="G37" s="115">
        <v>40</v>
      </c>
      <c r="H37" s="178" t="s">
        <v>634</v>
      </c>
      <c r="I37" s="178" t="s">
        <v>634</v>
      </c>
      <c r="J37" s="178" t="s">
        <v>2536</v>
      </c>
      <c r="K37" s="178" t="s">
        <v>2482</v>
      </c>
      <c r="L37" s="157">
        <v>3.2384259259259258E-2</v>
      </c>
      <c r="M37" s="178" t="s">
        <v>240</v>
      </c>
      <c r="N37" s="171" t="s">
        <v>2537</v>
      </c>
      <c r="O37" s="171" t="s">
        <v>2538</v>
      </c>
    </row>
    <row r="38" spans="2:15" x14ac:dyDescent="0.25">
      <c r="B38" s="115">
        <v>28</v>
      </c>
      <c r="C38" s="178" t="s">
        <v>422</v>
      </c>
      <c r="D38" s="178" t="s">
        <v>112</v>
      </c>
      <c r="E38" s="178" t="s">
        <v>423</v>
      </c>
      <c r="F38" s="178" t="s">
        <v>150</v>
      </c>
      <c r="G38" s="115">
        <v>45</v>
      </c>
      <c r="H38" s="178" t="s">
        <v>2539</v>
      </c>
      <c r="I38" s="178" t="s">
        <v>1161</v>
      </c>
      <c r="J38" s="178" t="s">
        <v>2540</v>
      </c>
      <c r="K38" s="178" t="s">
        <v>2482</v>
      </c>
      <c r="L38" s="157">
        <v>3.3402777777777774E-2</v>
      </c>
      <c r="M38" s="178" t="s">
        <v>171</v>
      </c>
      <c r="N38" s="171" t="s">
        <v>2541</v>
      </c>
      <c r="O38" s="171" t="s">
        <v>1406</v>
      </c>
    </row>
    <row r="39" spans="2:15" x14ac:dyDescent="0.25">
      <c r="B39" s="115">
        <v>29</v>
      </c>
      <c r="C39" s="178" t="s">
        <v>416</v>
      </c>
      <c r="D39" s="178" t="s">
        <v>6</v>
      </c>
      <c r="E39" s="178" t="s">
        <v>425</v>
      </c>
      <c r="F39" s="178" t="s">
        <v>150</v>
      </c>
      <c r="G39" s="115">
        <v>75</v>
      </c>
      <c r="H39" s="178" t="s">
        <v>2542</v>
      </c>
      <c r="I39" s="178" t="s">
        <v>2543</v>
      </c>
      <c r="J39" s="178" t="s">
        <v>2544</v>
      </c>
      <c r="K39" s="178" t="s">
        <v>2482</v>
      </c>
      <c r="L39" s="157">
        <v>4.6585648148148147E-2</v>
      </c>
      <c r="M39" s="178" t="s">
        <v>275</v>
      </c>
      <c r="N39" s="171" t="s">
        <v>2545</v>
      </c>
      <c r="O39" s="171" t="s">
        <v>2546</v>
      </c>
    </row>
    <row r="40" spans="2:15" x14ac:dyDescent="0.25">
      <c r="B40" s="115">
        <v>30</v>
      </c>
      <c r="C40" s="178" t="s">
        <v>417</v>
      </c>
      <c r="D40" s="178" t="s">
        <v>112</v>
      </c>
      <c r="E40" s="178" t="s">
        <v>418</v>
      </c>
      <c r="F40" s="178" t="s">
        <v>149</v>
      </c>
      <c r="G40" s="115">
        <v>71</v>
      </c>
      <c r="H40" s="178" t="s">
        <v>859</v>
      </c>
      <c r="I40" s="178" t="s">
        <v>634</v>
      </c>
      <c r="J40" s="178" t="s">
        <v>2547</v>
      </c>
      <c r="K40" s="178" t="s">
        <v>2482</v>
      </c>
      <c r="L40" s="157">
        <v>4.7118055555555559E-2</v>
      </c>
      <c r="M40" s="178" t="s">
        <v>239</v>
      </c>
      <c r="N40" s="171" t="s">
        <v>2548</v>
      </c>
      <c r="O40" s="171" t="s">
        <v>2549</v>
      </c>
    </row>
    <row r="41" spans="2:15" x14ac:dyDescent="0.25">
      <c r="B41" s="115">
        <v>31</v>
      </c>
      <c r="C41" s="178" t="s">
        <v>297</v>
      </c>
      <c r="D41" s="178" t="s">
        <v>112</v>
      </c>
      <c r="E41" s="178" t="s">
        <v>440</v>
      </c>
      <c r="F41" s="178" t="s">
        <v>154</v>
      </c>
      <c r="G41" s="115">
        <v>256</v>
      </c>
      <c r="H41" s="178" t="s">
        <v>1945</v>
      </c>
      <c r="I41" s="178" t="s">
        <v>634</v>
      </c>
      <c r="J41" s="178" t="s">
        <v>2550</v>
      </c>
      <c r="K41" s="178" t="s">
        <v>2482</v>
      </c>
      <c r="L41" s="157">
        <v>7.0370370370370375E-2</v>
      </c>
      <c r="M41" s="178" t="s">
        <v>12</v>
      </c>
      <c r="N41" s="171" t="s">
        <v>2551</v>
      </c>
      <c r="O41" s="171" t="s">
        <v>147</v>
      </c>
    </row>
    <row r="42" spans="2:15" x14ac:dyDescent="0.25">
      <c r="B42" s="115">
        <v>32</v>
      </c>
      <c r="C42" s="178" t="s">
        <v>420</v>
      </c>
      <c r="D42" s="178" t="s">
        <v>6</v>
      </c>
      <c r="E42" s="178" t="s">
        <v>439</v>
      </c>
      <c r="F42" s="178" t="s">
        <v>148</v>
      </c>
      <c r="G42" s="115">
        <v>57</v>
      </c>
      <c r="H42" s="178" t="s">
        <v>2552</v>
      </c>
      <c r="I42" s="178" t="s">
        <v>2553</v>
      </c>
      <c r="J42" s="178" t="s">
        <v>2554</v>
      </c>
      <c r="K42" s="178" t="s">
        <v>2482</v>
      </c>
      <c r="L42" s="157">
        <v>3.6712962962962961E-2</v>
      </c>
      <c r="M42" s="178" t="s">
        <v>363</v>
      </c>
      <c r="N42" s="171" t="s">
        <v>2555</v>
      </c>
      <c r="O42" s="171" t="s">
        <v>1736</v>
      </c>
    </row>
    <row r="43" spans="2:15" x14ac:dyDescent="0.25">
      <c r="B43" s="115">
        <v>33</v>
      </c>
      <c r="C43" s="178" t="s">
        <v>298</v>
      </c>
      <c r="D43" s="178" t="s">
        <v>112</v>
      </c>
      <c r="E43" s="178" t="s">
        <v>424</v>
      </c>
      <c r="F43" s="178" t="s">
        <v>150</v>
      </c>
      <c r="G43" s="115">
        <v>53</v>
      </c>
      <c r="H43" s="178" t="s">
        <v>2556</v>
      </c>
      <c r="I43" s="178" t="s">
        <v>634</v>
      </c>
      <c r="J43" s="178" t="s">
        <v>2557</v>
      </c>
      <c r="K43" s="178" t="s">
        <v>2558</v>
      </c>
      <c r="L43" s="157">
        <v>4.4895833333333329E-2</v>
      </c>
      <c r="M43" s="178" t="s">
        <v>446</v>
      </c>
      <c r="N43" s="171" t="s">
        <v>2559</v>
      </c>
      <c r="O43" s="171" t="s">
        <v>2560</v>
      </c>
    </row>
    <row r="44" spans="2:15" x14ac:dyDescent="0.25">
      <c r="B44" s="115">
        <v>34</v>
      </c>
      <c r="C44" s="178" t="s">
        <v>419</v>
      </c>
      <c r="D44" s="178" t="s">
        <v>6</v>
      </c>
      <c r="E44" s="178" t="s">
        <v>427</v>
      </c>
      <c r="F44" s="178" t="s">
        <v>306</v>
      </c>
      <c r="G44" s="115">
        <v>51</v>
      </c>
      <c r="H44" s="178" t="s">
        <v>728</v>
      </c>
      <c r="I44" s="178" t="s">
        <v>2561</v>
      </c>
      <c r="J44" s="178" t="s">
        <v>2562</v>
      </c>
      <c r="K44" s="178" t="s">
        <v>2558</v>
      </c>
      <c r="L44" s="157">
        <v>3.788194444444444E-2</v>
      </c>
      <c r="M44" s="178" t="s">
        <v>237</v>
      </c>
      <c r="N44" s="171" t="s">
        <v>2563</v>
      </c>
      <c r="O44" s="171" t="s">
        <v>477</v>
      </c>
    </row>
    <row r="45" spans="2:15" x14ac:dyDescent="0.25">
      <c r="B45" s="115">
        <v>35</v>
      </c>
      <c r="C45" s="178" t="s">
        <v>421</v>
      </c>
      <c r="D45" s="178" t="s">
        <v>6</v>
      </c>
      <c r="E45" s="178" t="s">
        <v>327</v>
      </c>
      <c r="F45" s="178" t="s">
        <v>148</v>
      </c>
      <c r="G45" s="115">
        <v>90</v>
      </c>
      <c r="H45" s="178" t="s">
        <v>2564</v>
      </c>
      <c r="I45" s="178" t="s">
        <v>2565</v>
      </c>
      <c r="J45" s="178" t="s">
        <v>2566</v>
      </c>
      <c r="K45" s="178" t="s">
        <v>2558</v>
      </c>
      <c r="L45" s="157">
        <v>5.1134259259259261E-2</v>
      </c>
      <c r="M45" s="178" t="s">
        <v>199</v>
      </c>
      <c r="N45" s="171" t="s">
        <v>2567</v>
      </c>
      <c r="O45" s="171" t="s">
        <v>152</v>
      </c>
    </row>
    <row r="46" spans="2:15" x14ac:dyDescent="0.25">
      <c r="B46" s="115">
        <v>36</v>
      </c>
      <c r="C46" s="178" t="s">
        <v>428</v>
      </c>
      <c r="D46" s="178" t="s">
        <v>7</v>
      </c>
      <c r="E46" s="178" t="s">
        <v>426</v>
      </c>
      <c r="F46" s="178" t="s">
        <v>150</v>
      </c>
      <c r="G46" s="115">
        <v>87</v>
      </c>
      <c r="H46" s="178" t="s">
        <v>2568</v>
      </c>
      <c r="I46" s="178" t="s">
        <v>2569</v>
      </c>
      <c r="J46" s="178" t="s">
        <v>2570</v>
      </c>
      <c r="K46" s="178" t="s">
        <v>2558</v>
      </c>
      <c r="L46" s="157">
        <v>4.9074074074074076E-2</v>
      </c>
      <c r="M46" s="178" t="s">
        <v>339</v>
      </c>
      <c r="N46" s="171" t="s">
        <v>2571</v>
      </c>
      <c r="O46" s="171" t="s">
        <v>1711</v>
      </c>
    </row>
    <row r="47" spans="2:15" x14ac:dyDescent="0.25">
      <c r="B47" s="115">
        <v>37</v>
      </c>
      <c r="C47" s="178" t="s">
        <v>426</v>
      </c>
      <c r="D47" s="178" t="s">
        <v>7</v>
      </c>
      <c r="E47" s="178" t="s">
        <v>422</v>
      </c>
      <c r="F47" s="178" t="s">
        <v>150</v>
      </c>
      <c r="G47" s="115">
        <v>104</v>
      </c>
      <c r="H47" s="178" t="s">
        <v>2572</v>
      </c>
      <c r="I47" s="178" t="s">
        <v>2573</v>
      </c>
      <c r="J47" s="178" t="s">
        <v>2574</v>
      </c>
      <c r="K47" s="178" t="s">
        <v>2558</v>
      </c>
      <c r="L47" s="157">
        <v>4.9664351851851855E-2</v>
      </c>
      <c r="M47" s="178" t="s">
        <v>162</v>
      </c>
      <c r="N47" s="171" t="s">
        <v>2575</v>
      </c>
      <c r="O47" s="171" t="s">
        <v>163</v>
      </c>
    </row>
    <row r="48" spans="2:15" x14ac:dyDescent="0.25">
      <c r="B48" s="115">
        <v>38</v>
      </c>
      <c r="C48" s="178" t="s">
        <v>327</v>
      </c>
      <c r="D48" s="178" t="s">
        <v>6</v>
      </c>
      <c r="E48" s="178" t="s">
        <v>428</v>
      </c>
      <c r="F48" s="178" t="s">
        <v>150</v>
      </c>
      <c r="G48" s="115">
        <v>61</v>
      </c>
      <c r="H48" s="178" t="s">
        <v>2576</v>
      </c>
      <c r="I48" s="178" t="s">
        <v>2577</v>
      </c>
      <c r="J48" s="178" t="s">
        <v>2578</v>
      </c>
      <c r="K48" s="178" t="s">
        <v>2558</v>
      </c>
      <c r="L48" s="157">
        <v>4.6550925925925919E-2</v>
      </c>
      <c r="M48" s="178" t="s">
        <v>447</v>
      </c>
      <c r="N48" s="171" t="s">
        <v>2579</v>
      </c>
      <c r="O48" s="171" t="s">
        <v>2580</v>
      </c>
    </row>
    <row r="49" spans="2:15" x14ac:dyDescent="0.25">
      <c r="B49" s="115">
        <v>39</v>
      </c>
      <c r="C49" s="178" t="s">
        <v>427</v>
      </c>
      <c r="D49" s="178" t="s">
        <v>6</v>
      </c>
      <c r="E49" s="178" t="s">
        <v>421</v>
      </c>
      <c r="F49" s="178" t="s">
        <v>150</v>
      </c>
      <c r="G49" s="115">
        <v>70</v>
      </c>
      <c r="H49" s="178" t="s">
        <v>2581</v>
      </c>
      <c r="I49" s="178" t="s">
        <v>2582</v>
      </c>
      <c r="J49" s="178" t="s">
        <v>2583</v>
      </c>
      <c r="K49" s="178" t="s">
        <v>2558</v>
      </c>
      <c r="L49" s="157">
        <v>4.7129629629629632E-2</v>
      </c>
      <c r="M49" s="178" t="s">
        <v>391</v>
      </c>
      <c r="N49" s="171" t="s">
        <v>2584</v>
      </c>
      <c r="O49" s="171" t="s">
        <v>480</v>
      </c>
    </row>
    <row r="50" spans="2:15" x14ac:dyDescent="0.25">
      <c r="B50" s="115">
        <v>40</v>
      </c>
      <c r="C50" s="178" t="s">
        <v>424</v>
      </c>
      <c r="D50" s="178" t="s">
        <v>112</v>
      </c>
      <c r="E50" s="178" t="s">
        <v>419</v>
      </c>
      <c r="F50" s="178" t="s">
        <v>146</v>
      </c>
      <c r="G50" s="115">
        <v>32</v>
      </c>
      <c r="H50" s="178" t="s">
        <v>634</v>
      </c>
      <c r="I50" s="178" t="s">
        <v>634</v>
      </c>
      <c r="J50" s="178" t="s">
        <v>2585</v>
      </c>
      <c r="K50" s="178" t="s">
        <v>2558</v>
      </c>
      <c r="L50" s="157">
        <v>3.6562499999999998E-2</v>
      </c>
      <c r="M50" s="178" t="s">
        <v>448</v>
      </c>
      <c r="N50" s="171" t="s">
        <v>2586</v>
      </c>
      <c r="O50" s="171" t="s">
        <v>312</v>
      </c>
    </row>
    <row r="51" spans="2:15" x14ac:dyDescent="0.25">
      <c r="B51" s="115">
        <v>41</v>
      </c>
      <c r="C51" s="178" t="s">
        <v>439</v>
      </c>
      <c r="D51" s="178" t="s">
        <v>7</v>
      </c>
      <c r="E51" s="178" t="s">
        <v>298</v>
      </c>
      <c r="F51" s="178" t="s">
        <v>150</v>
      </c>
      <c r="G51" s="115">
        <v>100</v>
      </c>
      <c r="H51" s="178" t="s">
        <v>2587</v>
      </c>
      <c r="I51" s="178" t="s">
        <v>2588</v>
      </c>
      <c r="J51" s="178" t="s">
        <v>2589</v>
      </c>
      <c r="K51" s="178" t="s">
        <v>2558</v>
      </c>
      <c r="L51" s="157">
        <v>5.1168981481481489E-2</v>
      </c>
      <c r="M51" s="178" t="s">
        <v>349</v>
      </c>
      <c r="N51" s="171" t="s">
        <v>2590</v>
      </c>
      <c r="O51" s="171" t="s">
        <v>174</v>
      </c>
    </row>
    <row r="52" spans="2:15" x14ac:dyDescent="0.25">
      <c r="B52" s="115">
        <v>42</v>
      </c>
      <c r="C52" s="178" t="s">
        <v>440</v>
      </c>
      <c r="D52" s="178" t="s">
        <v>112</v>
      </c>
      <c r="E52" s="178" t="s">
        <v>420</v>
      </c>
      <c r="F52" s="178" t="s">
        <v>154</v>
      </c>
      <c r="G52" s="115">
        <v>149</v>
      </c>
      <c r="H52" s="178" t="s">
        <v>634</v>
      </c>
      <c r="I52" s="178" t="s">
        <v>634</v>
      </c>
      <c r="J52" s="178" t="s">
        <v>2591</v>
      </c>
      <c r="K52" s="178" t="s">
        <v>2558</v>
      </c>
      <c r="L52" s="157">
        <v>5.7395833333333333E-2</v>
      </c>
      <c r="M52" s="178" t="s">
        <v>239</v>
      </c>
      <c r="N52" s="171" t="s">
        <v>2592</v>
      </c>
      <c r="O52" s="171" t="s">
        <v>313</v>
      </c>
    </row>
    <row r="53" spans="2:15" x14ac:dyDescent="0.25">
      <c r="B53" s="115">
        <v>43</v>
      </c>
      <c r="C53" s="178" t="s">
        <v>418</v>
      </c>
      <c r="D53" s="178" t="s">
        <v>112</v>
      </c>
      <c r="E53" s="178" t="s">
        <v>297</v>
      </c>
      <c r="F53" s="178" t="s">
        <v>149</v>
      </c>
      <c r="G53" s="115">
        <v>60</v>
      </c>
      <c r="H53" s="178" t="s">
        <v>634</v>
      </c>
      <c r="I53" s="178" t="s">
        <v>634</v>
      </c>
      <c r="J53" s="178" t="s">
        <v>2593</v>
      </c>
      <c r="K53" s="178" t="s">
        <v>2558</v>
      </c>
      <c r="L53" s="157">
        <v>4.3043981481481482E-2</v>
      </c>
      <c r="M53" s="178" t="s">
        <v>200</v>
      </c>
      <c r="N53" s="171" t="s">
        <v>2594</v>
      </c>
      <c r="O53" s="171" t="s">
        <v>2595</v>
      </c>
    </row>
    <row r="54" spans="2:15" x14ac:dyDescent="0.25">
      <c r="B54" s="115">
        <v>44</v>
      </c>
      <c r="C54" s="178" t="s">
        <v>425</v>
      </c>
      <c r="D54" s="178" t="s">
        <v>7</v>
      </c>
      <c r="E54" s="178" t="s">
        <v>417</v>
      </c>
      <c r="F54" s="178" t="s">
        <v>150</v>
      </c>
      <c r="G54" s="115">
        <v>98</v>
      </c>
      <c r="H54" s="178" t="s">
        <v>1481</v>
      </c>
      <c r="I54" s="178" t="s">
        <v>2164</v>
      </c>
      <c r="J54" s="178" t="s">
        <v>2596</v>
      </c>
      <c r="K54" s="178" t="s">
        <v>2558</v>
      </c>
      <c r="L54" s="157">
        <v>5.2118055555555563E-2</v>
      </c>
      <c r="M54" s="178" t="s">
        <v>274</v>
      </c>
      <c r="N54" s="171" t="s">
        <v>2597</v>
      </c>
      <c r="O54" s="171" t="s">
        <v>1416</v>
      </c>
    </row>
    <row r="55" spans="2:15" x14ac:dyDescent="0.25">
      <c r="B55" s="115">
        <v>45</v>
      </c>
      <c r="C55" s="178" t="s">
        <v>423</v>
      </c>
      <c r="D55" s="178" t="s">
        <v>7</v>
      </c>
      <c r="E55" s="178" t="s">
        <v>416</v>
      </c>
      <c r="F55" s="178" t="s">
        <v>148</v>
      </c>
      <c r="G55" s="115">
        <v>84</v>
      </c>
      <c r="H55" s="178" t="s">
        <v>2598</v>
      </c>
      <c r="I55" s="178" t="s">
        <v>2598</v>
      </c>
      <c r="J55" s="178" t="s">
        <v>2599</v>
      </c>
      <c r="K55" s="178" t="s">
        <v>2558</v>
      </c>
      <c r="L55" s="157">
        <v>4.5300925925925932E-2</v>
      </c>
      <c r="M55" s="178" t="s">
        <v>348</v>
      </c>
      <c r="N55" s="171" t="s">
        <v>2600</v>
      </c>
      <c r="O55" s="171" t="s">
        <v>1656</v>
      </c>
    </row>
    <row r="56" spans="2:15" x14ac:dyDescent="0.25">
      <c r="B56" s="115">
        <v>46</v>
      </c>
      <c r="C56" s="178" t="s">
        <v>422</v>
      </c>
      <c r="D56" s="178" t="s">
        <v>112</v>
      </c>
      <c r="E56" s="178" t="s">
        <v>416</v>
      </c>
      <c r="F56" s="178" t="s">
        <v>149</v>
      </c>
      <c r="G56" s="115">
        <v>118</v>
      </c>
      <c r="H56" s="178" t="s">
        <v>634</v>
      </c>
      <c r="I56" s="178" t="s">
        <v>767</v>
      </c>
      <c r="J56" s="178" t="s">
        <v>2601</v>
      </c>
      <c r="K56" s="178" t="s">
        <v>2558</v>
      </c>
      <c r="L56" s="157">
        <v>5.1990740740740747E-2</v>
      </c>
      <c r="M56" s="178" t="s">
        <v>310</v>
      </c>
      <c r="N56" s="171" t="s">
        <v>2602</v>
      </c>
      <c r="O56" s="171" t="s">
        <v>2603</v>
      </c>
    </row>
    <row r="57" spans="2:15" x14ac:dyDescent="0.25">
      <c r="B57" s="115">
        <v>47</v>
      </c>
      <c r="C57" s="178" t="s">
        <v>417</v>
      </c>
      <c r="D57" s="178" t="s">
        <v>6</v>
      </c>
      <c r="E57" s="178" t="s">
        <v>423</v>
      </c>
      <c r="F57" s="178" t="s">
        <v>150</v>
      </c>
      <c r="G57" s="115">
        <v>78</v>
      </c>
      <c r="H57" s="178" t="s">
        <v>2604</v>
      </c>
      <c r="I57" s="178" t="s">
        <v>2144</v>
      </c>
      <c r="J57" s="178" t="s">
        <v>2605</v>
      </c>
      <c r="K57" s="178" t="s">
        <v>2558</v>
      </c>
      <c r="L57" s="157">
        <v>4.6817129629629632E-2</v>
      </c>
      <c r="M57" s="178" t="s">
        <v>449</v>
      </c>
      <c r="N57" s="171" t="s">
        <v>2606</v>
      </c>
      <c r="O57" s="171" t="s">
        <v>2607</v>
      </c>
    </row>
    <row r="58" spans="2:15" x14ac:dyDescent="0.25">
      <c r="B58" s="115">
        <v>48</v>
      </c>
      <c r="C58" s="178" t="s">
        <v>297</v>
      </c>
      <c r="D58" s="178" t="s">
        <v>6</v>
      </c>
      <c r="E58" s="178" t="s">
        <v>425</v>
      </c>
      <c r="F58" s="178" t="s">
        <v>148</v>
      </c>
      <c r="G58" s="115">
        <v>39</v>
      </c>
      <c r="H58" s="178" t="s">
        <v>2608</v>
      </c>
      <c r="I58" s="178" t="s">
        <v>2609</v>
      </c>
      <c r="J58" s="178" t="s">
        <v>2610</v>
      </c>
      <c r="K58" s="178" t="s">
        <v>2558</v>
      </c>
      <c r="L58" s="157">
        <v>4.189814814814815E-2</v>
      </c>
      <c r="M58" s="178" t="s">
        <v>207</v>
      </c>
      <c r="N58" s="171" t="s">
        <v>2611</v>
      </c>
      <c r="O58" s="171" t="s">
        <v>2612</v>
      </c>
    </row>
    <row r="59" spans="2:15" x14ac:dyDescent="0.25">
      <c r="B59" s="115">
        <v>49</v>
      </c>
      <c r="C59" s="178" t="s">
        <v>420</v>
      </c>
      <c r="D59" s="178" t="s">
        <v>112</v>
      </c>
      <c r="E59" s="178" t="s">
        <v>418</v>
      </c>
      <c r="F59" s="178" t="s">
        <v>149</v>
      </c>
      <c r="G59" s="115">
        <v>68</v>
      </c>
      <c r="H59" s="178" t="s">
        <v>634</v>
      </c>
      <c r="I59" s="178" t="s">
        <v>634</v>
      </c>
      <c r="J59" s="178" t="s">
        <v>2613</v>
      </c>
      <c r="K59" s="178" t="s">
        <v>2558</v>
      </c>
      <c r="L59" s="157">
        <v>4.1145833333333333E-2</v>
      </c>
      <c r="M59" s="178" t="s">
        <v>237</v>
      </c>
      <c r="N59" s="171" t="s">
        <v>2614</v>
      </c>
      <c r="O59" s="171" t="s">
        <v>479</v>
      </c>
    </row>
    <row r="60" spans="2:15" x14ac:dyDescent="0.25">
      <c r="B60" s="115">
        <v>50</v>
      </c>
      <c r="C60" s="178" t="s">
        <v>298</v>
      </c>
      <c r="D60" s="178" t="s">
        <v>112</v>
      </c>
      <c r="E60" s="178" t="s">
        <v>440</v>
      </c>
      <c r="F60" s="178" t="s">
        <v>149</v>
      </c>
      <c r="G60" s="115">
        <v>50</v>
      </c>
      <c r="H60" s="178" t="s">
        <v>634</v>
      </c>
      <c r="I60" s="178" t="s">
        <v>634</v>
      </c>
      <c r="J60" s="178" t="s">
        <v>2615</v>
      </c>
      <c r="K60" s="178" t="s">
        <v>2558</v>
      </c>
      <c r="L60" s="157">
        <v>4.2314814814814812E-2</v>
      </c>
      <c r="M60" s="178" t="s">
        <v>21</v>
      </c>
      <c r="N60" s="171" t="s">
        <v>2616</v>
      </c>
      <c r="O60" s="171" t="s">
        <v>2617</v>
      </c>
    </row>
    <row r="61" spans="2:15" x14ac:dyDescent="0.25">
      <c r="B61" s="115">
        <v>51</v>
      </c>
      <c r="C61" s="178" t="s">
        <v>419</v>
      </c>
      <c r="D61" s="178" t="s">
        <v>6</v>
      </c>
      <c r="E61" s="178" t="s">
        <v>439</v>
      </c>
      <c r="F61" s="178" t="s">
        <v>148</v>
      </c>
      <c r="G61" s="115">
        <v>50</v>
      </c>
      <c r="H61" s="178" t="s">
        <v>2618</v>
      </c>
      <c r="I61" s="178" t="s">
        <v>2619</v>
      </c>
      <c r="J61" s="178" t="s">
        <v>2620</v>
      </c>
      <c r="K61" s="178" t="s">
        <v>2558</v>
      </c>
      <c r="L61" s="157">
        <v>3.4861111111111114E-2</v>
      </c>
      <c r="M61" s="178" t="s">
        <v>355</v>
      </c>
      <c r="N61" s="171" t="s">
        <v>2621</v>
      </c>
      <c r="O61" s="171" t="s">
        <v>2622</v>
      </c>
    </row>
    <row r="62" spans="2:15" x14ac:dyDescent="0.25">
      <c r="B62" s="115">
        <v>52</v>
      </c>
      <c r="C62" s="178" t="s">
        <v>421</v>
      </c>
      <c r="D62" s="178" t="s">
        <v>6</v>
      </c>
      <c r="E62" s="178" t="s">
        <v>424</v>
      </c>
      <c r="F62" s="178" t="s">
        <v>148</v>
      </c>
      <c r="G62" s="115">
        <v>40</v>
      </c>
      <c r="H62" s="178" t="s">
        <v>2623</v>
      </c>
      <c r="I62" s="178" t="s">
        <v>2624</v>
      </c>
      <c r="J62" s="178" t="s">
        <v>2625</v>
      </c>
      <c r="K62" s="178" t="s">
        <v>2558</v>
      </c>
      <c r="L62" s="157">
        <v>4.1689814814814818E-2</v>
      </c>
      <c r="M62" s="178" t="s">
        <v>450</v>
      </c>
      <c r="N62" s="171" t="s">
        <v>2626</v>
      </c>
      <c r="O62" s="171" t="s">
        <v>482</v>
      </c>
    </row>
    <row r="63" spans="2:15" x14ac:dyDescent="0.25">
      <c r="B63" s="115">
        <v>53</v>
      </c>
      <c r="C63" s="178" t="s">
        <v>428</v>
      </c>
      <c r="D63" s="178" t="s">
        <v>6</v>
      </c>
      <c r="E63" s="178" t="s">
        <v>427</v>
      </c>
      <c r="F63" s="178" t="s">
        <v>150</v>
      </c>
      <c r="G63" s="115">
        <v>72</v>
      </c>
      <c r="H63" s="178" t="s">
        <v>2627</v>
      </c>
      <c r="I63" s="178" t="s">
        <v>2628</v>
      </c>
      <c r="J63" s="178" t="s">
        <v>2629</v>
      </c>
      <c r="K63" s="178" t="s">
        <v>2558</v>
      </c>
      <c r="L63" s="157">
        <v>4.7812500000000001E-2</v>
      </c>
      <c r="M63" s="178" t="s">
        <v>451</v>
      </c>
      <c r="N63" s="171" t="s">
        <v>2630</v>
      </c>
      <c r="O63" s="171" t="s">
        <v>483</v>
      </c>
    </row>
    <row r="64" spans="2:15" x14ac:dyDescent="0.25">
      <c r="B64" s="115">
        <v>54</v>
      </c>
      <c r="C64" s="178" t="s">
        <v>426</v>
      </c>
      <c r="D64" s="178" t="s">
        <v>112</v>
      </c>
      <c r="E64" s="178" t="s">
        <v>327</v>
      </c>
      <c r="F64" s="178" t="s">
        <v>149</v>
      </c>
      <c r="G64" s="115">
        <v>56</v>
      </c>
      <c r="H64" s="178" t="s">
        <v>634</v>
      </c>
      <c r="I64" s="178" t="s">
        <v>634</v>
      </c>
      <c r="J64" s="178" t="s">
        <v>2631</v>
      </c>
      <c r="K64" s="178" t="s">
        <v>2632</v>
      </c>
      <c r="L64" s="157">
        <v>4.1423611111111112E-2</v>
      </c>
      <c r="M64" s="178" t="s">
        <v>364</v>
      </c>
      <c r="N64" s="171" t="s">
        <v>2633</v>
      </c>
      <c r="O64" s="171" t="s">
        <v>2075</v>
      </c>
    </row>
    <row r="65" spans="2:15" x14ac:dyDescent="0.25">
      <c r="B65" s="115">
        <v>55</v>
      </c>
      <c r="C65" s="178" t="s">
        <v>327</v>
      </c>
      <c r="D65" s="178" t="s">
        <v>112</v>
      </c>
      <c r="E65" s="178" t="s">
        <v>422</v>
      </c>
      <c r="F65" s="178" t="s">
        <v>150</v>
      </c>
      <c r="G65" s="115">
        <v>112</v>
      </c>
      <c r="H65" s="178" t="s">
        <v>2634</v>
      </c>
      <c r="I65" s="178" t="s">
        <v>2635</v>
      </c>
      <c r="J65" s="178" t="s">
        <v>2026</v>
      </c>
      <c r="K65" s="178" t="s">
        <v>2632</v>
      </c>
      <c r="L65" s="157">
        <v>5.185185185185185E-2</v>
      </c>
      <c r="M65" s="178" t="s">
        <v>13</v>
      </c>
      <c r="N65" s="171" t="s">
        <v>2636</v>
      </c>
      <c r="O65" s="171" t="s">
        <v>1088</v>
      </c>
    </row>
    <row r="66" spans="2:15" x14ac:dyDescent="0.25">
      <c r="B66" s="115">
        <v>56</v>
      </c>
      <c r="C66" s="178" t="s">
        <v>427</v>
      </c>
      <c r="D66" s="178" t="s">
        <v>7</v>
      </c>
      <c r="E66" s="178" t="s">
        <v>426</v>
      </c>
      <c r="F66" s="178" t="s">
        <v>150</v>
      </c>
      <c r="G66" s="115">
        <v>76</v>
      </c>
      <c r="H66" s="178" t="s">
        <v>2637</v>
      </c>
      <c r="I66" s="178" t="s">
        <v>2638</v>
      </c>
      <c r="J66" s="178" t="s">
        <v>2639</v>
      </c>
      <c r="K66" s="178" t="s">
        <v>2632</v>
      </c>
      <c r="L66" s="157">
        <v>4.6921296296296294E-2</v>
      </c>
      <c r="M66" s="178" t="s">
        <v>450</v>
      </c>
      <c r="N66" s="171" t="s">
        <v>2640</v>
      </c>
      <c r="O66" s="171" t="s">
        <v>482</v>
      </c>
    </row>
    <row r="67" spans="2:15" x14ac:dyDescent="0.25">
      <c r="B67" s="115">
        <v>57</v>
      </c>
      <c r="C67" s="178" t="s">
        <v>424</v>
      </c>
      <c r="D67" s="178" t="s">
        <v>6</v>
      </c>
      <c r="E67" s="178" t="s">
        <v>428</v>
      </c>
      <c r="F67" s="178" t="s">
        <v>148</v>
      </c>
      <c r="G67" s="115">
        <v>59</v>
      </c>
      <c r="H67" s="178" t="s">
        <v>1922</v>
      </c>
      <c r="I67" s="178" t="s">
        <v>729</v>
      </c>
      <c r="J67" s="178" t="s">
        <v>2641</v>
      </c>
      <c r="K67" s="178" t="s">
        <v>2632</v>
      </c>
      <c r="L67" s="157">
        <v>4.777777777777778E-2</v>
      </c>
      <c r="M67" s="178" t="s">
        <v>353</v>
      </c>
      <c r="N67" s="171" t="s">
        <v>2642</v>
      </c>
      <c r="O67" s="171" t="s">
        <v>203</v>
      </c>
    </row>
    <row r="68" spans="2:15" x14ac:dyDescent="0.25">
      <c r="B68" s="115">
        <v>58</v>
      </c>
      <c r="C68" s="178" t="s">
        <v>439</v>
      </c>
      <c r="D68" s="178" t="s">
        <v>7</v>
      </c>
      <c r="E68" s="178" t="s">
        <v>421</v>
      </c>
      <c r="F68" s="178" t="s">
        <v>148</v>
      </c>
      <c r="G68" s="115">
        <v>66</v>
      </c>
      <c r="H68" s="178" t="s">
        <v>2643</v>
      </c>
      <c r="I68" s="178" t="s">
        <v>2644</v>
      </c>
      <c r="J68" s="178" t="s">
        <v>2645</v>
      </c>
      <c r="K68" s="178" t="s">
        <v>2632</v>
      </c>
      <c r="L68" s="157">
        <v>4.403935185185185E-2</v>
      </c>
      <c r="M68" s="178" t="s">
        <v>262</v>
      </c>
      <c r="N68" s="171" t="s">
        <v>2646</v>
      </c>
      <c r="O68" s="171" t="s">
        <v>263</v>
      </c>
    </row>
    <row r="69" spans="2:15" x14ac:dyDescent="0.25">
      <c r="B69" s="115">
        <v>59</v>
      </c>
      <c r="C69" s="178" t="s">
        <v>440</v>
      </c>
      <c r="D69" s="178" t="s">
        <v>6</v>
      </c>
      <c r="E69" s="178" t="s">
        <v>419</v>
      </c>
      <c r="F69" s="178" t="s">
        <v>150</v>
      </c>
      <c r="G69" s="115">
        <v>129</v>
      </c>
      <c r="H69" s="178" t="s">
        <v>976</v>
      </c>
      <c r="I69" s="178" t="s">
        <v>2647</v>
      </c>
      <c r="J69" s="178" t="s">
        <v>2648</v>
      </c>
      <c r="K69" s="178" t="s">
        <v>2632</v>
      </c>
      <c r="L69" s="157">
        <v>5.5740740740740737E-2</v>
      </c>
      <c r="M69" s="178" t="s">
        <v>452</v>
      </c>
      <c r="N69" s="171" t="s">
        <v>2649</v>
      </c>
      <c r="O69" s="171" t="s">
        <v>2650</v>
      </c>
    </row>
    <row r="70" spans="2:15" x14ac:dyDescent="0.25">
      <c r="B70" s="115">
        <v>60</v>
      </c>
      <c r="C70" s="178" t="s">
        <v>418</v>
      </c>
      <c r="D70" s="178" t="s">
        <v>112</v>
      </c>
      <c r="E70" s="178" t="s">
        <v>298</v>
      </c>
      <c r="F70" s="178" t="s">
        <v>149</v>
      </c>
      <c r="G70" s="115">
        <v>65</v>
      </c>
      <c r="H70" s="178" t="s">
        <v>634</v>
      </c>
      <c r="I70" s="178" t="s">
        <v>634</v>
      </c>
      <c r="J70" s="178" t="s">
        <v>2651</v>
      </c>
      <c r="K70" s="178" t="s">
        <v>2632</v>
      </c>
      <c r="L70" s="157">
        <v>4.4965277777777778E-2</v>
      </c>
      <c r="M70" s="178" t="s">
        <v>27</v>
      </c>
      <c r="N70" s="171" t="s">
        <v>2652</v>
      </c>
      <c r="O70" s="171" t="s">
        <v>657</v>
      </c>
    </row>
    <row r="71" spans="2:15" x14ac:dyDescent="0.25">
      <c r="B71" s="115">
        <v>61</v>
      </c>
      <c r="C71" s="178" t="s">
        <v>425</v>
      </c>
      <c r="D71" s="178" t="s">
        <v>6</v>
      </c>
      <c r="E71" s="178" t="s">
        <v>420</v>
      </c>
      <c r="F71" s="178" t="s">
        <v>148</v>
      </c>
      <c r="G71" s="115">
        <v>55</v>
      </c>
      <c r="H71" s="178" t="s">
        <v>2653</v>
      </c>
      <c r="I71" s="178" t="s">
        <v>2654</v>
      </c>
      <c r="J71" s="178" t="s">
        <v>2655</v>
      </c>
      <c r="K71" s="178" t="s">
        <v>2632</v>
      </c>
      <c r="L71" s="157">
        <v>4.0335648148148148E-2</v>
      </c>
      <c r="M71" s="178" t="s">
        <v>237</v>
      </c>
      <c r="N71" s="171" t="s">
        <v>2656</v>
      </c>
      <c r="O71" s="171" t="s">
        <v>477</v>
      </c>
    </row>
    <row r="72" spans="2:15" x14ac:dyDescent="0.25">
      <c r="B72" s="115">
        <v>62</v>
      </c>
      <c r="C72" s="178" t="s">
        <v>423</v>
      </c>
      <c r="D72" s="178" t="s">
        <v>6</v>
      </c>
      <c r="E72" s="178" t="s">
        <v>297</v>
      </c>
      <c r="F72" s="178" t="s">
        <v>150</v>
      </c>
      <c r="G72" s="115">
        <v>54</v>
      </c>
      <c r="H72" s="178" t="s">
        <v>2657</v>
      </c>
      <c r="I72" s="178" t="s">
        <v>2658</v>
      </c>
      <c r="J72" s="178" t="s">
        <v>2659</v>
      </c>
      <c r="K72" s="178" t="s">
        <v>2632</v>
      </c>
      <c r="L72" s="157">
        <v>4.0833333333333333E-2</v>
      </c>
      <c r="M72" s="178" t="s">
        <v>275</v>
      </c>
      <c r="N72" s="171" t="s">
        <v>2660</v>
      </c>
      <c r="O72" s="171" t="s">
        <v>1053</v>
      </c>
    </row>
    <row r="73" spans="2:15" x14ac:dyDescent="0.25">
      <c r="B73" s="115">
        <v>63</v>
      </c>
      <c r="C73" s="178" t="s">
        <v>416</v>
      </c>
      <c r="D73" s="178" t="s">
        <v>112</v>
      </c>
      <c r="E73" s="178" t="s">
        <v>417</v>
      </c>
      <c r="F73" s="178" t="s">
        <v>149</v>
      </c>
      <c r="G73" s="115">
        <v>49</v>
      </c>
      <c r="H73" s="178" t="s">
        <v>1007</v>
      </c>
      <c r="I73" s="178" t="s">
        <v>651</v>
      </c>
      <c r="J73" s="178" t="s">
        <v>2661</v>
      </c>
      <c r="K73" s="178" t="s">
        <v>2632</v>
      </c>
      <c r="L73" s="157">
        <v>3.90625E-2</v>
      </c>
      <c r="M73" s="178" t="s">
        <v>332</v>
      </c>
      <c r="N73" s="171" t="s">
        <v>2662</v>
      </c>
      <c r="O73" s="171" t="s">
        <v>2663</v>
      </c>
    </row>
    <row r="74" spans="2:15" x14ac:dyDescent="0.25">
      <c r="B74" s="115">
        <v>64</v>
      </c>
      <c r="C74" s="178" t="s">
        <v>422</v>
      </c>
      <c r="D74" s="178" t="s">
        <v>7</v>
      </c>
      <c r="E74" s="178" t="s">
        <v>417</v>
      </c>
      <c r="F74" s="178" t="s">
        <v>150</v>
      </c>
      <c r="G74" s="115">
        <v>95</v>
      </c>
      <c r="H74" s="178" t="s">
        <v>2532</v>
      </c>
      <c r="I74" s="178" t="s">
        <v>2664</v>
      </c>
      <c r="J74" s="178" t="s">
        <v>2665</v>
      </c>
      <c r="K74" s="178" t="s">
        <v>2632</v>
      </c>
      <c r="L74" s="157">
        <v>5.0891203703703702E-2</v>
      </c>
      <c r="M74" s="178" t="s">
        <v>22</v>
      </c>
      <c r="N74" s="171" t="s">
        <v>2666</v>
      </c>
      <c r="O74" s="171" t="s">
        <v>1662</v>
      </c>
    </row>
    <row r="75" spans="2:15" x14ac:dyDescent="0.25">
      <c r="B75" s="115">
        <v>65</v>
      </c>
      <c r="C75" s="178" t="s">
        <v>297</v>
      </c>
      <c r="D75" s="178" t="s">
        <v>7</v>
      </c>
      <c r="E75" s="178" t="s">
        <v>416</v>
      </c>
      <c r="F75" s="178" t="s">
        <v>148</v>
      </c>
      <c r="G75" s="115">
        <v>76</v>
      </c>
      <c r="H75" s="178" t="s">
        <v>2598</v>
      </c>
      <c r="I75" s="178" t="s">
        <v>2667</v>
      </c>
      <c r="J75" s="178" t="s">
        <v>2668</v>
      </c>
      <c r="K75" s="178" t="s">
        <v>2632</v>
      </c>
      <c r="L75" s="157">
        <v>4.6261574074074073E-2</v>
      </c>
      <c r="M75" s="178" t="s">
        <v>15</v>
      </c>
      <c r="N75" s="171" t="s">
        <v>2669</v>
      </c>
      <c r="O75" s="171" t="s">
        <v>907</v>
      </c>
    </row>
    <row r="76" spans="2:15" x14ac:dyDescent="0.25">
      <c r="B76" s="115">
        <v>66</v>
      </c>
      <c r="C76" s="178" t="s">
        <v>420</v>
      </c>
      <c r="D76" s="178" t="s">
        <v>6</v>
      </c>
      <c r="E76" s="178" t="s">
        <v>423</v>
      </c>
      <c r="F76" s="178" t="s">
        <v>150</v>
      </c>
      <c r="G76" s="115">
        <v>65</v>
      </c>
      <c r="H76" s="178" t="s">
        <v>2197</v>
      </c>
      <c r="I76" s="178" t="s">
        <v>2670</v>
      </c>
      <c r="J76" s="178" t="s">
        <v>2671</v>
      </c>
      <c r="K76" s="178" t="s">
        <v>2632</v>
      </c>
      <c r="L76" s="157">
        <v>3.8449074074074073E-2</v>
      </c>
      <c r="M76" s="178" t="s">
        <v>347</v>
      </c>
      <c r="N76" s="171" t="s">
        <v>2672</v>
      </c>
      <c r="O76" s="171" t="s">
        <v>2515</v>
      </c>
    </row>
    <row r="77" spans="2:15" x14ac:dyDescent="0.25">
      <c r="B77" s="115">
        <v>67</v>
      </c>
      <c r="C77" s="178" t="s">
        <v>298</v>
      </c>
      <c r="D77" s="178" t="s">
        <v>6</v>
      </c>
      <c r="E77" s="178" t="s">
        <v>425</v>
      </c>
      <c r="F77" s="178" t="s">
        <v>148</v>
      </c>
      <c r="G77" s="115">
        <v>49</v>
      </c>
      <c r="H77" s="178" t="s">
        <v>1899</v>
      </c>
      <c r="I77" s="178" t="s">
        <v>2673</v>
      </c>
      <c r="J77" s="178" t="s">
        <v>2674</v>
      </c>
      <c r="K77" s="178" t="s">
        <v>2632</v>
      </c>
      <c r="L77" s="157">
        <v>4.4965277777777778E-2</v>
      </c>
      <c r="M77" s="178" t="s">
        <v>238</v>
      </c>
      <c r="N77" s="171" t="s">
        <v>2675</v>
      </c>
      <c r="O77" s="171" t="s">
        <v>1403</v>
      </c>
    </row>
    <row r="78" spans="2:15" x14ac:dyDescent="0.25">
      <c r="B78" s="115">
        <v>68</v>
      </c>
      <c r="C78" s="178" t="s">
        <v>419</v>
      </c>
      <c r="D78" s="178" t="s">
        <v>7</v>
      </c>
      <c r="E78" s="178" t="s">
        <v>418</v>
      </c>
      <c r="F78" s="178" t="s">
        <v>148</v>
      </c>
      <c r="G78" s="115">
        <v>74</v>
      </c>
      <c r="H78" s="178" t="s">
        <v>2676</v>
      </c>
      <c r="I78" s="178" t="s">
        <v>2677</v>
      </c>
      <c r="J78" s="178" t="s">
        <v>2678</v>
      </c>
      <c r="K78" s="178" t="s">
        <v>2632</v>
      </c>
      <c r="L78" s="157">
        <v>4.762731481481481E-2</v>
      </c>
      <c r="M78" s="178" t="s">
        <v>201</v>
      </c>
      <c r="N78" s="171" t="s">
        <v>2679</v>
      </c>
      <c r="O78" s="171" t="s">
        <v>254</v>
      </c>
    </row>
    <row r="79" spans="2:15" x14ac:dyDescent="0.25">
      <c r="B79" s="115">
        <v>69</v>
      </c>
      <c r="C79" s="178" t="s">
        <v>421</v>
      </c>
      <c r="D79" s="178" t="s">
        <v>112</v>
      </c>
      <c r="E79" s="178" t="s">
        <v>440</v>
      </c>
      <c r="F79" s="178" t="s">
        <v>150</v>
      </c>
      <c r="G79" s="115">
        <v>100</v>
      </c>
      <c r="H79" s="178" t="s">
        <v>634</v>
      </c>
      <c r="I79" s="178" t="s">
        <v>1085</v>
      </c>
      <c r="J79" s="178" t="s">
        <v>2680</v>
      </c>
      <c r="K79" s="178" t="s">
        <v>2632</v>
      </c>
      <c r="L79" s="157">
        <v>5.258101851851852E-2</v>
      </c>
      <c r="M79" s="178" t="s">
        <v>167</v>
      </c>
      <c r="N79" s="171" t="s">
        <v>2681</v>
      </c>
      <c r="O79" s="171" t="s">
        <v>151</v>
      </c>
    </row>
    <row r="80" spans="2:15" x14ac:dyDescent="0.25">
      <c r="B80" s="115">
        <v>70</v>
      </c>
      <c r="C80" s="178" t="s">
        <v>428</v>
      </c>
      <c r="D80" s="178" t="s">
        <v>112</v>
      </c>
      <c r="E80" s="178" t="s">
        <v>439</v>
      </c>
      <c r="F80" s="178" t="s">
        <v>146</v>
      </c>
      <c r="G80" s="115">
        <v>44</v>
      </c>
      <c r="H80" s="178" t="s">
        <v>814</v>
      </c>
      <c r="I80" s="178" t="s">
        <v>634</v>
      </c>
      <c r="J80" s="178" t="s">
        <v>2682</v>
      </c>
      <c r="K80" s="178" t="s">
        <v>2632</v>
      </c>
      <c r="L80" s="157">
        <v>3.7372685185185189E-2</v>
      </c>
      <c r="M80" s="178" t="s">
        <v>251</v>
      </c>
      <c r="N80" s="171" t="s">
        <v>2683</v>
      </c>
      <c r="O80" s="171" t="s">
        <v>484</v>
      </c>
    </row>
    <row r="81" spans="2:15" x14ac:dyDescent="0.25">
      <c r="B81" s="115">
        <v>71</v>
      </c>
      <c r="C81" s="178" t="s">
        <v>426</v>
      </c>
      <c r="D81" s="178" t="s">
        <v>112</v>
      </c>
      <c r="E81" s="178" t="s">
        <v>424</v>
      </c>
      <c r="F81" s="178" t="s">
        <v>150</v>
      </c>
      <c r="G81" s="115">
        <v>59</v>
      </c>
      <c r="H81" s="178" t="s">
        <v>2684</v>
      </c>
      <c r="I81" s="178" t="s">
        <v>634</v>
      </c>
      <c r="J81" s="178" t="s">
        <v>2685</v>
      </c>
      <c r="K81" s="178" t="s">
        <v>2632</v>
      </c>
      <c r="L81" s="157">
        <v>4.4236111111111115E-2</v>
      </c>
      <c r="M81" s="178" t="s">
        <v>333</v>
      </c>
      <c r="N81" s="171" t="s">
        <v>2686</v>
      </c>
      <c r="O81" s="171" t="s">
        <v>341</v>
      </c>
    </row>
    <row r="82" spans="2:15" x14ac:dyDescent="0.25">
      <c r="B82" s="115">
        <v>72</v>
      </c>
      <c r="C82" s="178" t="s">
        <v>327</v>
      </c>
      <c r="D82" s="178" t="s">
        <v>6</v>
      </c>
      <c r="E82" s="178" t="s">
        <v>427</v>
      </c>
      <c r="F82" s="178" t="s">
        <v>150</v>
      </c>
      <c r="G82" s="115">
        <v>63</v>
      </c>
      <c r="H82" s="178" t="s">
        <v>2687</v>
      </c>
      <c r="I82" s="178" t="s">
        <v>2688</v>
      </c>
      <c r="J82" s="178" t="s">
        <v>2689</v>
      </c>
      <c r="K82" s="178" t="s">
        <v>2632</v>
      </c>
      <c r="L82" s="157">
        <v>4.520833333333333E-2</v>
      </c>
      <c r="M82" s="178" t="s">
        <v>250</v>
      </c>
      <c r="N82" s="171" t="s">
        <v>2690</v>
      </c>
      <c r="O82" s="171" t="s">
        <v>485</v>
      </c>
    </row>
    <row r="83" spans="2:15" x14ac:dyDescent="0.25">
      <c r="B83" s="115">
        <v>73</v>
      </c>
      <c r="C83" s="178" t="s">
        <v>427</v>
      </c>
      <c r="D83" s="178" t="s">
        <v>112</v>
      </c>
      <c r="E83" s="178" t="s">
        <v>422</v>
      </c>
      <c r="F83" s="178" t="s">
        <v>149</v>
      </c>
      <c r="G83" s="115">
        <v>47</v>
      </c>
      <c r="H83" s="178" t="s">
        <v>767</v>
      </c>
      <c r="I83" s="178" t="s">
        <v>634</v>
      </c>
      <c r="J83" s="178" t="s">
        <v>2691</v>
      </c>
      <c r="K83" s="178" t="s">
        <v>2632</v>
      </c>
      <c r="L83" s="157">
        <v>3.8379629629629632E-2</v>
      </c>
      <c r="M83" s="178" t="s">
        <v>340</v>
      </c>
      <c r="N83" s="171" t="s">
        <v>2692</v>
      </c>
      <c r="O83" s="171" t="s">
        <v>2693</v>
      </c>
    </row>
    <row r="84" spans="2:15" x14ac:dyDescent="0.25">
      <c r="B84" s="115">
        <v>74</v>
      </c>
      <c r="C84" s="178" t="s">
        <v>424</v>
      </c>
      <c r="D84" s="178" t="s">
        <v>6</v>
      </c>
      <c r="E84" s="178" t="s">
        <v>327</v>
      </c>
      <c r="F84" s="178" t="s">
        <v>148</v>
      </c>
      <c r="G84" s="115">
        <v>151</v>
      </c>
      <c r="H84" s="178" t="s">
        <v>2694</v>
      </c>
      <c r="I84" s="178" t="s">
        <v>2695</v>
      </c>
      <c r="J84" s="178" t="s">
        <v>2696</v>
      </c>
      <c r="K84" s="178" t="s">
        <v>2632</v>
      </c>
      <c r="L84" s="157">
        <v>5.8576388888888886E-2</v>
      </c>
      <c r="M84" s="178" t="s">
        <v>199</v>
      </c>
      <c r="N84" s="171" t="s">
        <v>2697</v>
      </c>
      <c r="O84" s="171" t="s">
        <v>152</v>
      </c>
    </row>
    <row r="85" spans="2:15" x14ac:dyDescent="0.25">
      <c r="B85" s="115">
        <v>75</v>
      </c>
      <c r="C85" s="178" t="s">
        <v>439</v>
      </c>
      <c r="D85" s="178" t="s">
        <v>7</v>
      </c>
      <c r="E85" s="178" t="s">
        <v>426</v>
      </c>
      <c r="F85" s="178" t="s">
        <v>148</v>
      </c>
      <c r="G85" s="115">
        <v>58</v>
      </c>
      <c r="H85" s="178" t="s">
        <v>2698</v>
      </c>
      <c r="I85" s="178" t="s">
        <v>2699</v>
      </c>
      <c r="J85" s="178" t="s">
        <v>2700</v>
      </c>
      <c r="K85" s="178" t="s">
        <v>2632</v>
      </c>
      <c r="L85" s="157">
        <v>3.8726851851851853E-2</v>
      </c>
      <c r="M85" s="178" t="s">
        <v>250</v>
      </c>
      <c r="N85" s="171" t="s">
        <v>2701</v>
      </c>
      <c r="O85" s="171" t="s">
        <v>485</v>
      </c>
    </row>
    <row r="86" spans="2:15" x14ac:dyDescent="0.25">
      <c r="B86" s="115">
        <v>76</v>
      </c>
      <c r="C86" s="178" t="s">
        <v>440</v>
      </c>
      <c r="D86" s="178" t="s">
        <v>6</v>
      </c>
      <c r="E86" s="178" t="s">
        <v>428</v>
      </c>
      <c r="F86" s="178" t="s">
        <v>148</v>
      </c>
      <c r="G86" s="115">
        <v>50</v>
      </c>
      <c r="H86" s="178" t="s">
        <v>2702</v>
      </c>
      <c r="I86" s="178" t="s">
        <v>2703</v>
      </c>
      <c r="J86" s="178" t="s">
        <v>2704</v>
      </c>
      <c r="K86" s="178" t="s">
        <v>2705</v>
      </c>
      <c r="L86" s="157">
        <v>4.4872685185185189E-2</v>
      </c>
      <c r="M86" s="178" t="s">
        <v>173</v>
      </c>
      <c r="N86" s="171" t="s">
        <v>2706</v>
      </c>
      <c r="O86" s="171" t="s">
        <v>174</v>
      </c>
    </row>
    <row r="87" spans="2:15" x14ac:dyDescent="0.25">
      <c r="B87" s="115">
        <v>77</v>
      </c>
      <c r="C87" s="178" t="s">
        <v>418</v>
      </c>
      <c r="D87" s="178" t="s">
        <v>6</v>
      </c>
      <c r="E87" s="178" t="s">
        <v>421</v>
      </c>
      <c r="F87" s="178" t="s">
        <v>148</v>
      </c>
      <c r="G87" s="115">
        <v>51</v>
      </c>
      <c r="H87" s="178" t="s">
        <v>2707</v>
      </c>
      <c r="I87" s="178" t="s">
        <v>2708</v>
      </c>
      <c r="J87" s="178" t="s">
        <v>2709</v>
      </c>
      <c r="K87" s="178" t="s">
        <v>2705</v>
      </c>
      <c r="L87" s="157">
        <v>4.1550925925925929E-2</v>
      </c>
      <c r="M87" s="178" t="s">
        <v>239</v>
      </c>
      <c r="N87" s="171" t="s">
        <v>2710</v>
      </c>
      <c r="O87" s="171" t="s">
        <v>2549</v>
      </c>
    </row>
    <row r="88" spans="2:15" x14ac:dyDescent="0.25">
      <c r="B88" s="115">
        <v>78</v>
      </c>
      <c r="C88" s="178" t="s">
        <v>425</v>
      </c>
      <c r="D88" s="178" t="s">
        <v>7</v>
      </c>
      <c r="E88" s="178" t="s">
        <v>419</v>
      </c>
      <c r="F88" s="178" t="s">
        <v>150</v>
      </c>
      <c r="G88" s="115">
        <v>66</v>
      </c>
      <c r="H88" s="178" t="s">
        <v>2711</v>
      </c>
      <c r="I88" s="178" t="s">
        <v>2712</v>
      </c>
      <c r="J88" s="178" t="s">
        <v>2713</v>
      </c>
      <c r="K88" s="178" t="s">
        <v>2705</v>
      </c>
      <c r="L88" s="157">
        <v>4.5335648148148146E-2</v>
      </c>
      <c r="M88" s="178" t="s">
        <v>196</v>
      </c>
      <c r="N88" s="171" t="s">
        <v>2714</v>
      </c>
      <c r="O88" s="171" t="s">
        <v>2715</v>
      </c>
    </row>
    <row r="89" spans="2:15" x14ac:dyDescent="0.25">
      <c r="B89" s="115">
        <v>79</v>
      </c>
      <c r="C89" s="178" t="s">
        <v>423</v>
      </c>
      <c r="D89" s="178" t="s">
        <v>6</v>
      </c>
      <c r="E89" s="178" t="s">
        <v>298</v>
      </c>
      <c r="F89" s="178" t="s">
        <v>148</v>
      </c>
      <c r="G89" s="115">
        <v>58</v>
      </c>
      <c r="H89" s="178" t="s">
        <v>2716</v>
      </c>
      <c r="I89" s="178" t="s">
        <v>2717</v>
      </c>
      <c r="J89" s="178" t="s">
        <v>2718</v>
      </c>
      <c r="K89" s="178" t="s">
        <v>2705</v>
      </c>
      <c r="L89" s="157">
        <v>4.2685185185185187E-2</v>
      </c>
      <c r="M89" s="178" t="s">
        <v>13</v>
      </c>
      <c r="N89" s="171" t="s">
        <v>2719</v>
      </c>
      <c r="O89" s="171" t="s">
        <v>1088</v>
      </c>
    </row>
    <row r="90" spans="2:15" x14ac:dyDescent="0.25">
      <c r="B90" s="115">
        <v>80</v>
      </c>
      <c r="C90" s="178" t="s">
        <v>416</v>
      </c>
      <c r="D90" s="178" t="s">
        <v>6</v>
      </c>
      <c r="E90" s="178" t="s">
        <v>420</v>
      </c>
      <c r="F90" s="178" t="s">
        <v>150</v>
      </c>
      <c r="G90" s="115">
        <v>61</v>
      </c>
      <c r="H90" s="178" t="s">
        <v>2144</v>
      </c>
      <c r="I90" s="178" t="s">
        <v>2291</v>
      </c>
      <c r="J90" s="178" t="s">
        <v>2720</v>
      </c>
      <c r="K90" s="178" t="s">
        <v>2705</v>
      </c>
      <c r="L90" s="157">
        <v>3.8518518518518521E-2</v>
      </c>
      <c r="M90" s="178" t="s">
        <v>453</v>
      </c>
      <c r="N90" s="171" t="s">
        <v>2721</v>
      </c>
      <c r="O90" s="171" t="s">
        <v>2722</v>
      </c>
    </row>
    <row r="91" spans="2:15" x14ac:dyDescent="0.25">
      <c r="B91" s="115">
        <v>81</v>
      </c>
      <c r="C91" s="178" t="s">
        <v>417</v>
      </c>
      <c r="D91" s="178" t="s">
        <v>6</v>
      </c>
      <c r="E91" s="178" t="s">
        <v>297</v>
      </c>
      <c r="F91" s="178" t="s">
        <v>306</v>
      </c>
      <c r="G91" s="115">
        <v>74</v>
      </c>
      <c r="H91" s="178" t="s">
        <v>2723</v>
      </c>
      <c r="I91" s="178" t="s">
        <v>634</v>
      </c>
      <c r="J91" s="178" t="s">
        <v>2724</v>
      </c>
      <c r="K91" s="178" t="s">
        <v>2705</v>
      </c>
      <c r="L91" s="157">
        <v>4.8067129629629633E-2</v>
      </c>
      <c r="M91" s="178" t="s">
        <v>454</v>
      </c>
      <c r="N91" s="171" t="s">
        <v>2725</v>
      </c>
      <c r="O91" s="171" t="s">
        <v>2726</v>
      </c>
    </row>
    <row r="92" spans="2:15" x14ac:dyDescent="0.25">
      <c r="B92" s="115">
        <v>82</v>
      </c>
      <c r="C92" s="178" t="s">
        <v>422</v>
      </c>
      <c r="D92" s="178" t="s">
        <v>112</v>
      </c>
      <c r="E92" s="178" t="s">
        <v>297</v>
      </c>
      <c r="F92" s="178" t="s">
        <v>149</v>
      </c>
      <c r="G92" s="115">
        <v>40</v>
      </c>
      <c r="H92" s="178" t="s">
        <v>634</v>
      </c>
      <c r="I92" s="178" t="s">
        <v>634</v>
      </c>
      <c r="J92" s="178" t="s">
        <v>2727</v>
      </c>
      <c r="K92" s="178" t="s">
        <v>2705</v>
      </c>
      <c r="L92" s="157">
        <v>3.4236111111111113E-2</v>
      </c>
      <c r="M92" s="178" t="s">
        <v>12</v>
      </c>
      <c r="N92" s="171" t="s">
        <v>2728</v>
      </c>
      <c r="O92" s="171" t="s">
        <v>205</v>
      </c>
    </row>
    <row r="93" spans="2:15" x14ac:dyDescent="0.25">
      <c r="B93" s="115">
        <v>83</v>
      </c>
      <c r="C93" s="178" t="s">
        <v>420</v>
      </c>
      <c r="D93" s="178" t="s">
        <v>112</v>
      </c>
      <c r="E93" s="178" t="s">
        <v>417</v>
      </c>
      <c r="F93" s="178" t="s">
        <v>146</v>
      </c>
      <c r="G93" s="115">
        <v>61</v>
      </c>
      <c r="H93" s="178" t="s">
        <v>1945</v>
      </c>
      <c r="I93" s="178" t="s">
        <v>634</v>
      </c>
      <c r="J93" s="178" t="s">
        <v>2729</v>
      </c>
      <c r="K93" s="178" t="s">
        <v>2705</v>
      </c>
      <c r="L93" s="157">
        <v>3.8483796296296294E-2</v>
      </c>
      <c r="M93" s="178" t="s">
        <v>201</v>
      </c>
      <c r="N93" s="171" t="s">
        <v>2730</v>
      </c>
      <c r="O93" s="171" t="s">
        <v>736</v>
      </c>
    </row>
    <row r="94" spans="2:15" x14ac:dyDescent="0.25">
      <c r="B94" s="115">
        <v>84</v>
      </c>
      <c r="C94" s="178" t="s">
        <v>298</v>
      </c>
      <c r="D94" s="178" t="s">
        <v>7</v>
      </c>
      <c r="E94" s="178" t="s">
        <v>416</v>
      </c>
      <c r="F94" s="178" t="s">
        <v>150</v>
      </c>
      <c r="G94" s="115">
        <v>107</v>
      </c>
      <c r="H94" s="178" t="s">
        <v>2731</v>
      </c>
      <c r="I94" s="178" t="s">
        <v>2732</v>
      </c>
      <c r="J94" s="178" t="s">
        <v>2733</v>
      </c>
      <c r="K94" s="178" t="s">
        <v>2705</v>
      </c>
      <c r="L94" s="157">
        <v>5.2685185185185189E-2</v>
      </c>
      <c r="M94" s="178" t="s">
        <v>17</v>
      </c>
      <c r="N94" s="171" t="s">
        <v>2734</v>
      </c>
      <c r="O94" s="171" t="s">
        <v>155</v>
      </c>
    </row>
    <row r="95" spans="2:15" x14ac:dyDescent="0.25">
      <c r="B95" s="115">
        <v>85</v>
      </c>
      <c r="C95" s="178" t="s">
        <v>419</v>
      </c>
      <c r="D95" s="178" t="s">
        <v>6</v>
      </c>
      <c r="E95" s="178" t="s">
        <v>423</v>
      </c>
      <c r="F95" s="178" t="s">
        <v>148</v>
      </c>
      <c r="G95" s="115">
        <v>68</v>
      </c>
      <c r="H95" s="178" t="s">
        <v>658</v>
      </c>
      <c r="I95" s="178" t="s">
        <v>2735</v>
      </c>
      <c r="J95" s="178" t="s">
        <v>2736</v>
      </c>
      <c r="K95" s="178" t="s">
        <v>2705</v>
      </c>
      <c r="L95" s="157">
        <v>4.223379629629629E-2</v>
      </c>
      <c r="M95" s="178" t="s">
        <v>235</v>
      </c>
      <c r="N95" s="171" t="s">
        <v>2737</v>
      </c>
      <c r="O95" s="171" t="s">
        <v>236</v>
      </c>
    </row>
    <row r="96" spans="2:15" x14ac:dyDescent="0.25">
      <c r="B96" s="115">
        <v>86</v>
      </c>
      <c r="C96" s="178" t="s">
        <v>421</v>
      </c>
      <c r="D96" s="178" t="s">
        <v>112</v>
      </c>
      <c r="E96" s="178" t="s">
        <v>425</v>
      </c>
      <c r="F96" s="178" t="s">
        <v>146</v>
      </c>
      <c r="G96" s="115">
        <v>20</v>
      </c>
      <c r="H96" s="178" t="s">
        <v>634</v>
      </c>
      <c r="I96" s="178" t="s">
        <v>634</v>
      </c>
      <c r="J96" s="178" t="s">
        <v>2738</v>
      </c>
      <c r="K96" s="178" t="s">
        <v>2705</v>
      </c>
      <c r="L96" s="157">
        <v>2.0277777777777777E-2</v>
      </c>
      <c r="M96" s="178" t="s">
        <v>365</v>
      </c>
      <c r="N96" s="171" t="s">
        <v>2739</v>
      </c>
      <c r="O96" s="171" t="s">
        <v>1774</v>
      </c>
    </row>
    <row r="97" spans="2:15" x14ac:dyDescent="0.25">
      <c r="B97" s="115">
        <v>87</v>
      </c>
      <c r="C97" s="178" t="s">
        <v>428</v>
      </c>
      <c r="D97" s="178" t="s">
        <v>7</v>
      </c>
      <c r="E97" s="178" t="s">
        <v>418</v>
      </c>
      <c r="F97" s="178" t="s">
        <v>148</v>
      </c>
      <c r="G97" s="115">
        <v>40</v>
      </c>
      <c r="H97" s="178" t="s">
        <v>2740</v>
      </c>
      <c r="I97" s="178" t="s">
        <v>2741</v>
      </c>
      <c r="J97" s="178" t="s">
        <v>2742</v>
      </c>
      <c r="K97" s="178" t="s">
        <v>2705</v>
      </c>
      <c r="L97" s="157">
        <v>3.9398148148148147E-2</v>
      </c>
      <c r="M97" s="178" t="s">
        <v>13</v>
      </c>
      <c r="N97" s="171" t="s">
        <v>2743</v>
      </c>
      <c r="O97" s="171" t="s">
        <v>1088</v>
      </c>
    </row>
    <row r="98" spans="2:15" x14ac:dyDescent="0.25">
      <c r="B98" s="115">
        <v>88</v>
      </c>
      <c r="C98" s="178" t="s">
        <v>426</v>
      </c>
      <c r="D98" s="178" t="s">
        <v>7</v>
      </c>
      <c r="E98" s="178" t="s">
        <v>440</v>
      </c>
      <c r="F98" s="178" t="s">
        <v>148</v>
      </c>
      <c r="G98" s="115">
        <v>55</v>
      </c>
      <c r="H98" s="178" t="s">
        <v>2098</v>
      </c>
      <c r="I98" s="178" t="s">
        <v>2744</v>
      </c>
      <c r="J98" s="178" t="s">
        <v>2745</v>
      </c>
      <c r="K98" s="178" t="s">
        <v>2705</v>
      </c>
      <c r="L98" s="157">
        <v>4.2662037037037033E-2</v>
      </c>
      <c r="M98" s="178" t="s">
        <v>242</v>
      </c>
      <c r="N98" s="171" t="s">
        <v>2746</v>
      </c>
      <c r="O98" s="171" t="s">
        <v>2747</v>
      </c>
    </row>
    <row r="99" spans="2:15" x14ac:dyDescent="0.25">
      <c r="B99" s="115">
        <v>89</v>
      </c>
      <c r="C99" s="178" t="s">
        <v>327</v>
      </c>
      <c r="D99" s="178" t="s">
        <v>6</v>
      </c>
      <c r="E99" s="178" t="s">
        <v>439</v>
      </c>
      <c r="F99" s="178" t="s">
        <v>148</v>
      </c>
      <c r="G99" s="115">
        <v>56</v>
      </c>
      <c r="H99" s="178" t="s">
        <v>2748</v>
      </c>
      <c r="I99" s="178" t="s">
        <v>2749</v>
      </c>
      <c r="J99" s="178" t="s">
        <v>2750</v>
      </c>
      <c r="K99" s="178" t="s">
        <v>2705</v>
      </c>
      <c r="L99" s="157">
        <v>4.1203703703703708E-2</v>
      </c>
      <c r="M99" s="178" t="s">
        <v>239</v>
      </c>
      <c r="N99" s="171" t="s">
        <v>2751</v>
      </c>
      <c r="O99" s="171" t="s">
        <v>256</v>
      </c>
    </row>
    <row r="100" spans="2:15" x14ac:dyDescent="0.25">
      <c r="B100" s="115">
        <v>90</v>
      </c>
      <c r="C100" s="178" t="s">
        <v>427</v>
      </c>
      <c r="D100" s="178" t="s">
        <v>7</v>
      </c>
      <c r="E100" s="178" t="s">
        <v>424</v>
      </c>
      <c r="F100" s="178" t="s">
        <v>346</v>
      </c>
      <c r="G100" s="115">
        <v>57</v>
      </c>
      <c r="H100" s="178" t="s">
        <v>2752</v>
      </c>
      <c r="I100" s="178" t="s">
        <v>2454</v>
      </c>
      <c r="J100" s="178" t="s">
        <v>2753</v>
      </c>
      <c r="K100" s="178" t="s">
        <v>2705</v>
      </c>
      <c r="L100" s="157">
        <v>4.4652777777777784E-2</v>
      </c>
      <c r="M100" s="178" t="s">
        <v>21</v>
      </c>
      <c r="N100" s="171" t="s">
        <v>2754</v>
      </c>
      <c r="O100" s="171" t="s">
        <v>1067</v>
      </c>
    </row>
    <row r="101" spans="2:15" x14ac:dyDescent="0.25">
      <c r="B101" s="115">
        <v>91</v>
      </c>
      <c r="C101" s="178" t="s">
        <v>424</v>
      </c>
      <c r="D101" s="178" t="s">
        <v>112</v>
      </c>
      <c r="E101" s="178" t="s">
        <v>422</v>
      </c>
      <c r="F101" s="178" t="s">
        <v>150</v>
      </c>
      <c r="G101" s="115">
        <v>47</v>
      </c>
      <c r="H101" s="178" t="s">
        <v>634</v>
      </c>
      <c r="I101" s="178" t="s">
        <v>2755</v>
      </c>
      <c r="J101" s="178" t="s">
        <v>2756</v>
      </c>
      <c r="K101" s="178" t="s">
        <v>2705</v>
      </c>
      <c r="L101" s="157">
        <v>4.0960648148148149E-2</v>
      </c>
      <c r="M101" s="178" t="s">
        <v>109</v>
      </c>
      <c r="N101" s="171" t="s">
        <v>2757</v>
      </c>
      <c r="O101" s="171" t="s">
        <v>151</v>
      </c>
    </row>
    <row r="102" spans="2:15" x14ac:dyDescent="0.25">
      <c r="B102" s="115">
        <v>92</v>
      </c>
      <c r="C102" s="178" t="s">
        <v>439</v>
      </c>
      <c r="D102" s="178" t="s">
        <v>7</v>
      </c>
      <c r="E102" s="178" t="s">
        <v>427</v>
      </c>
      <c r="F102" s="178" t="s">
        <v>346</v>
      </c>
      <c r="G102" s="115">
        <v>77</v>
      </c>
      <c r="H102" s="178" t="s">
        <v>1532</v>
      </c>
      <c r="I102" s="178" t="s">
        <v>2758</v>
      </c>
      <c r="J102" s="178" t="s">
        <v>2759</v>
      </c>
      <c r="K102" s="178" t="s">
        <v>2705</v>
      </c>
      <c r="L102" s="157">
        <v>4.2777777777777776E-2</v>
      </c>
      <c r="M102" s="178" t="s">
        <v>206</v>
      </c>
      <c r="N102" s="171" t="s">
        <v>2760</v>
      </c>
      <c r="O102" s="171" t="s">
        <v>174</v>
      </c>
    </row>
    <row r="103" spans="2:15" x14ac:dyDescent="0.25">
      <c r="B103" s="115">
        <v>93</v>
      </c>
      <c r="C103" s="178" t="s">
        <v>440</v>
      </c>
      <c r="D103" s="178" t="s">
        <v>6</v>
      </c>
      <c r="E103" s="178" t="s">
        <v>327</v>
      </c>
      <c r="F103" s="178" t="s">
        <v>148</v>
      </c>
      <c r="G103" s="115">
        <v>59</v>
      </c>
      <c r="H103" s="178" t="s">
        <v>2761</v>
      </c>
      <c r="I103" s="178" t="s">
        <v>2762</v>
      </c>
      <c r="J103" s="178" t="s">
        <v>2763</v>
      </c>
      <c r="K103" s="178" t="s">
        <v>2705</v>
      </c>
      <c r="L103" s="157">
        <v>4.6608796296296294E-2</v>
      </c>
      <c r="M103" s="178" t="s">
        <v>347</v>
      </c>
      <c r="N103" s="171" t="s">
        <v>2764</v>
      </c>
      <c r="O103" s="171" t="s">
        <v>2515</v>
      </c>
    </row>
    <row r="104" spans="2:15" x14ac:dyDescent="0.25">
      <c r="B104" s="115">
        <v>94</v>
      </c>
      <c r="C104" s="178" t="s">
        <v>418</v>
      </c>
      <c r="D104" s="178" t="s">
        <v>112</v>
      </c>
      <c r="E104" s="178" t="s">
        <v>426</v>
      </c>
      <c r="F104" s="178" t="s">
        <v>149</v>
      </c>
      <c r="G104" s="115">
        <v>104</v>
      </c>
      <c r="H104" s="178" t="s">
        <v>634</v>
      </c>
      <c r="I104" s="178" t="s">
        <v>634</v>
      </c>
      <c r="J104" s="178" t="s">
        <v>2765</v>
      </c>
      <c r="K104" s="178" t="s">
        <v>2705</v>
      </c>
      <c r="L104" s="157">
        <v>5.1423611111111107E-2</v>
      </c>
      <c r="M104" s="178" t="s">
        <v>353</v>
      </c>
      <c r="N104" s="171" t="s">
        <v>2766</v>
      </c>
      <c r="O104" s="171" t="s">
        <v>203</v>
      </c>
    </row>
    <row r="105" spans="2:15" x14ac:dyDescent="0.25">
      <c r="B105" s="115">
        <v>95</v>
      </c>
      <c r="C105" s="178" t="s">
        <v>425</v>
      </c>
      <c r="D105" s="178" t="s">
        <v>6</v>
      </c>
      <c r="E105" s="178" t="s">
        <v>428</v>
      </c>
      <c r="F105" s="178" t="s">
        <v>150</v>
      </c>
      <c r="G105" s="115">
        <v>45</v>
      </c>
      <c r="H105" s="178" t="s">
        <v>2767</v>
      </c>
      <c r="I105" s="178" t="s">
        <v>2768</v>
      </c>
      <c r="J105" s="178" t="s">
        <v>2769</v>
      </c>
      <c r="K105" s="178" t="s">
        <v>2705</v>
      </c>
      <c r="L105" s="157">
        <v>4.3761574074074078E-2</v>
      </c>
      <c r="M105" s="178" t="s">
        <v>268</v>
      </c>
      <c r="N105" s="171" t="s">
        <v>2770</v>
      </c>
      <c r="O105" s="171" t="s">
        <v>2580</v>
      </c>
    </row>
    <row r="106" spans="2:15" x14ac:dyDescent="0.25">
      <c r="B106" s="115">
        <v>96</v>
      </c>
      <c r="C106" s="178" t="s">
        <v>423</v>
      </c>
      <c r="D106" s="178" t="s">
        <v>112</v>
      </c>
      <c r="E106" s="178" t="s">
        <v>421</v>
      </c>
      <c r="F106" s="178" t="s">
        <v>150</v>
      </c>
      <c r="G106" s="115">
        <v>56</v>
      </c>
      <c r="H106" s="178" t="s">
        <v>634</v>
      </c>
      <c r="I106" s="178" t="s">
        <v>634</v>
      </c>
      <c r="J106" s="178" t="s">
        <v>2771</v>
      </c>
      <c r="K106" s="178" t="s">
        <v>2705</v>
      </c>
      <c r="L106" s="157">
        <v>4.1493055555555554E-2</v>
      </c>
      <c r="M106" s="178" t="s">
        <v>364</v>
      </c>
      <c r="N106" s="171" t="s">
        <v>2772</v>
      </c>
      <c r="O106" s="171" t="s">
        <v>1654</v>
      </c>
    </row>
    <row r="107" spans="2:15" x14ac:dyDescent="0.25">
      <c r="B107" s="115">
        <v>97</v>
      </c>
      <c r="C107" s="178" t="s">
        <v>416</v>
      </c>
      <c r="D107" s="178" t="s">
        <v>6</v>
      </c>
      <c r="E107" s="178" t="s">
        <v>419</v>
      </c>
      <c r="F107" s="178" t="s">
        <v>150</v>
      </c>
      <c r="G107" s="115">
        <v>83</v>
      </c>
      <c r="H107" s="178" t="s">
        <v>2144</v>
      </c>
      <c r="I107" s="178" t="s">
        <v>2647</v>
      </c>
      <c r="J107" s="178" t="s">
        <v>2773</v>
      </c>
      <c r="K107" s="178" t="s">
        <v>2705</v>
      </c>
      <c r="L107" s="157">
        <v>4.8125000000000001E-2</v>
      </c>
      <c r="M107" s="178" t="s">
        <v>264</v>
      </c>
      <c r="N107" s="171" t="s">
        <v>2774</v>
      </c>
      <c r="O107" s="171" t="s">
        <v>722</v>
      </c>
    </row>
    <row r="108" spans="2:15" x14ac:dyDescent="0.25">
      <c r="B108" s="115">
        <v>98</v>
      </c>
      <c r="C108" s="178" t="s">
        <v>417</v>
      </c>
      <c r="D108" s="178" t="s">
        <v>6</v>
      </c>
      <c r="E108" s="178" t="s">
        <v>298</v>
      </c>
      <c r="F108" s="178" t="s">
        <v>306</v>
      </c>
      <c r="G108" s="115">
        <v>93</v>
      </c>
      <c r="H108" s="178" t="s">
        <v>2775</v>
      </c>
      <c r="I108" s="178" t="s">
        <v>2627</v>
      </c>
      <c r="J108" s="178" t="s">
        <v>2776</v>
      </c>
      <c r="K108" s="178" t="s">
        <v>2705</v>
      </c>
      <c r="L108" s="157">
        <v>5.1701388888888887E-2</v>
      </c>
      <c r="M108" s="178" t="s">
        <v>244</v>
      </c>
      <c r="N108" s="171" t="s">
        <v>2777</v>
      </c>
      <c r="O108" s="171" t="s">
        <v>245</v>
      </c>
    </row>
    <row r="109" spans="2:15" x14ac:dyDescent="0.25">
      <c r="B109" s="115">
        <v>99</v>
      </c>
      <c r="C109" s="178" t="s">
        <v>297</v>
      </c>
      <c r="D109" s="178" t="s">
        <v>112</v>
      </c>
      <c r="E109" s="178" t="s">
        <v>420</v>
      </c>
      <c r="F109" s="178" t="s">
        <v>149</v>
      </c>
      <c r="G109" s="115">
        <v>61</v>
      </c>
      <c r="H109" s="178" t="s">
        <v>634</v>
      </c>
      <c r="I109" s="178" t="s">
        <v>634</v>
      </c>
      <c r="J109" s="178" t="s">
        <v>2778</v>
      </c>
      <c r="K109" s="178" t="s">
        <v>2779</v>
      </c>
      <c r="L109" s="157">
        <v>3.920138888888889E-2</v>
      </c>
      <c r="M109" s="178" t="s">
        <v>161</v>
      </c>
      <c r="N109" s="171" t="s">
        <v>2780</v>
      </c>
      <c r="O109" s="171" t="s">
        <v>2781</v>
      </c>
    </row>
    <row r="110" spans="2:15" x14ac:dyDescent="0.25">
      <c r="B110" s="115">
        <v>100</v>
      </c>
      <c r="C110" s="178" t="s">
        <v>422</v>
      </c>
      <c r="D110" s="178" t="s">
        <v>112</v>
      </c>
      <c r="E110" s="178" t="s">
        <v>420</v>
      </c>
      <c r="F110" s="178" t="s">
        <v>150</v>
      </c>
      <c r="G110" s="115">
        <v>69</v>
      </c>
      <c r="H110" s="178" t="s">
        <v>2782</v>
      </c>
      <c r="I110" s="178" t="s">
        <v>634</v>
      </c>
      <c r="J110" s="178" t="s">
        <v>2783</v>
      </c>
      <c r="K110" s="178" t="s">
        <v>2779</v>
      </c>
      <c r="L110" s="157">
        <v>4.0810185185185185E-2</v>
      </c>
      <c r="M110" s="178" t="s">
        <v>450</v>
      </c>
      <c r="N110" s="171" t="s">
        <v>2784</v>
      </c>
      <c r="O110" s="171" t="s">
        <v>482</v>
      </c>
    </row>
    <row r="111" spans="2:15" x14ac:dyDescent="0.25">
      <c r="B111" s="115">
        <v>101</v>
      </c>
      <c r="C111" s="178" t="s">
        <v>298</v>
      </c>
      <c r="D111" s="178" t="s">
        <v>112</v>
      </c>
      <c r="E111" s="178" t="s">
        <v>297</v>
      </c>
      <c r="F111" s="178" t="s">
        <v>146</v>
      </c>
      <c r="G111" s="115">
        <v>19</v>
      </c>
      <c r="H111" s="178" t="s">
        <v>634</v>
      </c>
      <c r="I111" s="178" t="s">
        <v>634</v>
      </c>
      <c r="J111" s="178" t="s">
        <v>2785</v>
      </c>
      <c r="K111" s="178" t="s">
        <v>2779</v>
      </c>
      <c r="L111" s="157">
        <v>1.9375E-2</v>
      </c>
      <c r="M111" s="178" t="s">
        <v>336</v>
      </c>
      <c r="N111" s="171" t="s">
        <v>2786</v>
      </c>
      <c r="O111" s="171" t="s">
        <v>342</v>
      </c>
    </row>
    <row r="112" spans="2:15" x14ac:dyDescent="0.25">
      <c r="B112" s="115">
        <v>102</v>
      </c>
      <c r="C112" s="178" t="s">
        <v>419</v>
      </c>
      <c r="D112" s="178" t="s">
        <v>112</v>
      </c>
      <c r="E112" s="178" t="s">
        <v>417</v>
      </c>
      <c r="F112" s="178" t="s">
        <v>150</v>
      </c>
      <c r="G112" s="115">
        <v>65</v>
      </c>
      <c r="H112" s="178" t="s">
        <v>634</v>
      </c>
      <c r="I112" s="178" t="s">
        <v>1624</v>
      </c>
      <c r="J112" s="178" t="s">
        <v>1077</v>
      </c>
      <c r="K112" s="178" t="s">
        <v>2779</v>
      </c>
      <c r="L112" s="157">
        <v>4.5555555555555551E-2</v>
      </c>
      <c r="M112" s="178" t="s">
        <v>333</v>
      </c>
      <c r="N112" s="171" t="s">
        <v>2787</v>
      </c>
      <c r="O112" s="171" t="s">
        <v>486</v>
      </c>
    </row>
    <row r="113" spans="2:15" x14ac:dyDescent="0.25">
      <c r="B113" s="115">
        <v>103</v>
      </c>
      <c r="C113" s="178" t="s">
        <v>421</v>
      </c>
      <c r="D113" s="178" t="s">
        <v>112</v>
      </c>
      <c r="E113" s="178" t="s">
        <v>416</v>
      </c>
      <c r="F113" s="178" t="s">
        <v>149</v>
      </c>
      <c r="G113" s="115">
        <v>120</v>
      </c>
      <c r="H113" s="178" t="s">
        <v>634</v>
      </c>
      <c r="I113" s="178" t="s">
        <v>859</v>
      </c>
      <c r="J113" s="178" t="s">
        <v>2788</v>
      </c>
      <c r="K113" s="178" t="s">
        <v>2779</v>
      </c>
      <c r="L113" s="157">
        <v>5.4594907407407411E-2</v>
      </c>
      <c r="M113" s="178" t="s">
        <v>455</v>
      </c>
      <c r="N113" s="171" t="s">
        <v>2789</v>
      </c>
      <c r="O113" s="171" t="s">
        <v>2790</v>
      </c>
    </row>
    <row r="114" spans="2:15" x14ac:dyDescent="0.25">
      <c r="B114" s="115">
        <v>104</v>
      </c>
      <c r="C114" s="178" t="s">
        <v>428</v>
      </c>
      <c r="D114" s="178" t="s">
        <v>7</v>
      </c>
      <c r="E114" s="178" t="s">
        <v>423</v>
      </c>
      <c r="F114" s="178" t="s">
        <v>148</v>
      </c>
      <c r="G114" s="115">
        <v>63</v>
      </c>
      <c r="H114" s="178" t="s">
        <v>2791</v>
      </c>
      <c r="I114" s="178" t="s">
        <v>2041</v>
      </c>
      <c r="J114" s="178" t="s">
        <v>2792</v>
      </c>
      <c r="K114" s="178" t="s">
        <v>2779</v>
      </c>
      <c r="L114" s="157">
        <v>4.3472222222222225E-2</v>
      </c>
      <c r="M114" s="178" t="s">
        <v>347</v>
      </c>
      <c r="N114" s="171" t="s">
        <v>2793</v>
      </c>
      <c r="O114" s="171" t="s">
        <v>2515</v>
      </c>
    </row>
    <row r="115" spans="2:15" x14ac:dyDescent="0.25">
      <c r="B115" s="115">
        <v>105</v>
      </c>
      <c r="C115" s="178" t="s">
        <v>426</v>
      </c>
      <c r="D115" s="178" t="s">
        <v>7</v>
      </c>
      <c r="E115" s="178" t="s">
        <v>425</v>
      </c>
      <c r="F115" s="178" t="s">
        <v>148</v>
      </c>
      <c r="G115" s="115">
        <v>84</v>
      </c>
      <c r="H115" s="178" t="s">
        <v>2098</v>
      </c>
      <c r="I115" s="178" t="s">
        <v>2794</v>
      </c>
      <c r="J115" s="178" t="s">
        <v>2795</v>
      </c>
      <c r="K115" s="178" t="s">
        <v>2779</v>
      </c>
      <c r="L115" s="157">
        <v>4.8842592592592597E-2</v>
      </c>
      <c r="M115" s="178" t="s">
        <v>446</v>
      </c>
      <c r="N115" s="171" t="s">
        <v>2796</v>
      </c>
      <c r="O115" s="171" t="s">
        <v>152</v>
      </c>
    </row>
    <row r="116" spans="2:15" x14ac:dyDescent="0.25">
      <c r="B116" s="115">
        <v>106</v>
      </c>
      <c r="C116" s="178" t="s">
        <v>327</v>
      </c>
      <c r="D116" s="178" t="s">
        <v>112</v>
      </c>
      <c r="E116" s="178" t="s">
        <v>418</v>
      </c>
      <c r="F116" s="178" t="s">
        <v>154</v>
      </c>
      <c r="G116" s="115">
        <v>81</v>
      </c>
      <c r="H116" s="178" t="s">
        <v>2797</v>
      </c>
      <c r="I116" s="178" t="s">
        <v>634</v>
      </c>
      <c r="J116" s="178" t="s">
        <v>2798</v>
      </c>
      <c r="K116" s="178" t="s">
        <v>2779</v>
      </c>
      <c r="L116" s="157">
        <v>4.853009259259259E-2</v>
      </c>
      <c r="M116" s="178" t="s">
        <v>170</v>
      </c>
      <c r="N116" s="171" t="s">
        <v>2799</v>
      </c>
      <c r="O116" s="171" t="s">
        <v>2800</v>
      </c>
    </row>
    <row r="117" spans="2:15" x14ac:dyDescent="0.25">
      <c r="B117" s="115">
        <v>107</v>
      </c>
      <c r="C117" s="178" t="s">
        <v>427</v>
      </c>
      <c r="D117" s="178" t="s">
        <v>7</v>
      </c>
      <c r="E117" s="178" t="s">
        <v>440</v>
      </c>
      <c r="F117" s="178" t="s">
        <v>150</v>
      </c>
      <c r="G117" s="115">
        <v>72</v>
      </c>
      <c r="H117" s="178" t="s">
        <v>2801</v>
      </c>
      <c r="I117" s="178" t="s">
        <v>1004</v>
      </c>
      <c r="J117" s="178" t="s">
        <v>2802</v>
      </c>
      <c r="K117" s="178" t="s">
        <v>2779</v>
      </c>
      <c r="L117" s="157">
        <v>4.809027777777778E-2</v>
      </c>
      <c r="M117" s="178" t="s">
        <v>22</v>
      </c>
      <c r="N117" s="171" t="s">
        <v>2803</v>
      </c>
      <c r="O117" s="171" t="s">
        <v>1662</v>
      </c>
    </row>
    <row r="118" spans="2:15" x14ac:dyDescent="0.25">
      <c r="B118" s="115">
        <v>108</v>
      </c>
      <c r="C118" s="178" t="s">
        <v>424</v>
      </c>
      <c r="D118" s="178" t="s">
        <v>6</v>
      </c>
      <c r="E118" s="178" t="s">
        <v>439</v>
      </c>
      <c r="F118" s="178" t="s">
        <v>148</v>
      </c>
      <c r="G118" s="115">
        <v>39</v>
      </c>
      <c r="H118" s="178" t="s">
        <v>2804</v>
      </c>
      <c r="I118" s="178" t="s">
        <v>2623</v>
      </c>
      <c r="J118" s="178" t="s">
        <v>2805</v>
      </c>
      <c r="K118" s="178" t="s">
        <v>2779</v>
      </c>
      <c r="L118" s="157">
        <v>3.7094907407407403E-2</v>
      </c>
      <c r="M118" s="178" t="s">
        <v>272</v>
      </c>
      <c r="N118" s="171" t="s">
        <v>2806</v>
      </c>
      <c r="O118" s="171" t="s">
        <v>147</v>
      </c>
    </row>
    <row r="119" spans="2:15" x14ac:dyDescent="0.25">
      <c r="B119" s="115">
        <v>109</v>
      </c>
      <c r="C119" s="178" t="s">
        <v>439</v>
      </c>
      <c r="D119" s="178" t="s">
        <v>7</v>
      </c>
      <c r="E119" s="178" t="s">
        <v>422</v>
      </c>
      <c r="F119" s="178" t="s">
        <v>148</v>
      </c>
      <c r="G119" s="115">
        <v>79</v>
      </c>
      <c r="H119" s="178" t="s">
        <v>2163</v>
      </c>
      <c r="I119" s="178" t="s">
        <v>2699</v>
      </c>
      <c r="J119" s="178" t="s">
        <v>2807</v>
      </c>
      <c r="K119" s="178" t="s">
        <v>2779</v>
      </c>
      <c r="L119" s="157">
        <v>4.5289351851851851E-2</v>
      </c>
      <c r="M119" s="178" t="s">
        <v>340</v>
      </c>
      <c r="N119" s="171" t="s">
        <v>2808</v>
      </c>
      <c r="O119" s="171" t="s">
        <v>1214</v>
      </c>
    </row>
    <row r="120" spans="2:15" x14ac:dyDescent="0.25">
      <c r="B120" s="115">
        <v>110</v>
      </c>
      <c r="C120" s="178" t="s">
        <v>440</v>
      </c>
      <c r="D120" s="178" t="s">
        <v>6</v>
      </c>
      <c r="E120" s="178" t="s">
        <v>424</v>
      </c>
      <c r="F120" s="178" t="s">
        <v>148</v>
      </c>
      <c r="G120" s="115">
        <v>72</v>
      </c>
      <c r="H120" s="178" t="s">
        <v>1143</v>
      </c>
      <c r="I120" s="178" t="s">
        <v>2809</v>
      </c>
      <c r="J120" s="178" t="s">
        <v>2810</v>
      </c>
      <c r="K120" s="178" t="s">
        <v>2779</v>
      </c>
      <c r="L120" s="157">
        <v>4.9386574074074076E-2</v>
      </c>
      <c r="M120" s="178" t="s">
        <v>456</v>
      </c>
      <c r="N120" s="171" t="s">
        <v>2811</v>
      </c>
      <c r="O120" s="171" t="s">
        <v>2812</v>
      </c>
    </row>
    <row r="121" spans="2:15" x14ac:dyDescent="0.25">
      <c r="B121" s="115">
        <v>111</v>
      </c>
      <c r="C121" s="178" t="s">
        <v>418</v>
      </c>
      <c r="D121" s="178" t="s">
        <v>6</v>
      </c>
      <c r="E121" s="178" t="s">
        <v>427</v>
      </c>
      <c r="F121" s="178" t="s">
        <v>150</v>
      </c>
      <c r="G121" s="115">
        <v>50</v>
      </c>
      <c r="H121" s="178" t="s">
        <v>2813</v>
      </c>
      <c r="I121" s="178" t="s">
        <v>2814</v>
      </c>
      <c r="J121" s="178" t="s">
        <v>2815</v>
      </c>
      <c r="K121" s="178" t="s">
        <v>2779</v>
      </c>
      <c r="L121" s="157">
        <v>3.9618055555555552E-2</v>
      </c>
      <c r="M121" s="178" t="s">
        <v>251</v>
      </c>
      <c r="N121" s="171" t="s">
        <v>2816</v>
      </c>
      <c r="O121" s="171" t="s">
        <v>258</v>
      </c>
    </row>
    <row r="122" spans="2:15" x14ac:dyDescent="0.25">
      <c r="B122" s="115">
        <v>112</v>
      </c>
      <c r="C122" s="178" t="s">
        <v>425</v>
      </c>
      <c r="D122" s="178" t="s">
        <v>112</v>
      </c>
      <c r="E122" s="178" t="s">
        <v>327</v>
      </c>
      <c r="F122" s="178" t="s">
        <v>150</v>
      </c>
      <c r="G122" s="115">
        <v>76</v>
      </c>
      <c r="H122" s="178" t="s">
        <v>634</v>
      </c>
      <c r="I122" s="178" t="s">
        <v>634</v>
      </c>
      <c r="J122" s="178" t="s">
        <v>2817</v>
      </c>
      <c r="K122" s="178" t="s">
        <v>2779</v>
      </c>
      <c r="L122" s="157">
        <v>4.6458333333333331E-2</v>
      </c>
      <c r="M122" s="178" t="s">
        <v>16</v>
      </c>
      <c r="N122" s="171" t="s">
        <v>2818</v>
      </c>
      <c r="O122" s="171" t="s">
        <v>1830</v>
      </c>
    </row>
    <row r="123" spans="2:15" x14ac:dyDescent="0.25">
      <c r="B123" s="115">
        <v>113</v>
      </c>
      <c r="C123" s="178" t="s">
        <v>423</v>
      </c>
      <c r="D123" s="178" t="s">
        <v>112</v>
      </c>
      <c r="E123" s="178" t="s">
        <v>426</v>
      </c>
      <c r="F123" s="178" t="s">
        <v>150</v>
      </c>
      <c r="G123" s="115">
        <v>85</v>
      </c>
      <c r="H123" s="178" t="s">
        <v>2819</v>
      </c>
      <c r="I123" s="178" t="s">
        <v>2820</v>
      </c>
      <c r="J123" s="178" t="s">
        <v>2821</v>
      </c>
      <c r="K123" s="178" t="s">
        <v>2779</v>
      </c>
      <c r="L123" s="157">
        <v>4.6863425925925926E-2</v>
      </c>
      <c r="M123" s="178" t="s">
        <v>12</v>
      </c>
      <c r="N123" s="171" t="s">
        <v>2822</v>
      </c>
      <c r="O123" s="171" t="s">
        <v>147</v>
      </c>
    </row>
    <row r="124" spans="2:15" x14ac:dyDescent="0.25">
      <c r="B124" s="115">
        <v>114</v>
      </c>
      <c r="C124" s="178" t="s">
        <v>416</v>
      </c>
      <c r="D124" s="178" t="s">
        <v>6</v>
      </c>
      <c r="E124" s="178" t="s">
        <v>428</v>
      </c>
      <c r="F124" s="178" t="s">
        <v>150</v>
      </c>
      <c r="G124" s="115">
        <v>65</v>
      </c>
      <c r="H124" s="178" t="s">
        <v>2823</v>
      </c>
      <c r="I124" s="178" t="s">
        <v>2824</v>
      </c>
      <c r="J124" s="178" t="s">
        <v>2825</v>
      </c>
      <c r="K124" s="178" t="s">
        <v>2779</v>
      </c>
      <c r="L124" s="157">
        <v>4.4444444444444446E-2</v>
      </c>
      <c r="M124" s="178" t="s">
        <v>363</v>
      </c>
      <c r="N124" s="171" t="s">
        <v>2826</v>
      </c>
      <c r="O124" s="171" t="s">
        <v>1736</v>
      </c>
    </row>
    <row r="125" spans="2:15" x14ac:dyDescent="0.25">
      <c r="B125" s="115">
        <v>115</v>
      </c>
      <c r="C125" s="178" t="s">
        <v>417</v>
      </c>
      <c r="D125" s="178" t="s">
        <v>6</v>
      </c>
      <c r="E125" s="178" t="s">
        <v>421</v>
      </c>
      <c r="F125" s="178" t="s">
        <v>150</v>
      </c>
      <c r="G125" s="115">
        <v>79</v>
      </c>
      <c r="H125" s="178" t="s">
        <v>2827</v>
      </c>
      <c r="I125" s="178" t="s">
        <v>1979</v>
      </c>
      <c r="J125" s="178" t="s">
        <v>2828</v>
      </c>
      <c r="K125" s="178" t="s">
        <v>2779</v>
      </c>
      <c r="L125" s="157">
        <v>4.9895833333333334E-2</v>
      </c>
      <c r="M125" s="178" t="s">
        <v>347</v>
      </c>
      <c r="N125" s="171" t="s">
        <v>2829</v>
      </c>
      <c r="O125" s="171" t="s">
        <v>2515</v>
      </c>
    </row>
    <row r="126" spans="2:15" x14ac:dyDescent="0.25">
      <c r="B126" s="115">
        <v>116</v>
      </c>
      <c r="C126" s="178" t="s">
        <v>297</v>
      </c>
      <c r="D126" s="178" t="s">
        <v>112</v>
      </c>
      <c r="E126" s="178" t="s">
        <v>419</v>
      </c>
      <c r="F126" s="178" t="s">
        <v>149</v>
      </c>
      <c r="G126" s="115">
        <v>57</v>
      </c>
      <c r="H126" s="178" t="s">
        <v>767</v>
      </c>
      <c r="I126" s="178" t="s">
        <v>634</v>
      </c>
      <c r="J126" s="178" t="s">
        <v>2830</v>
      </c>
      <c r="K126" s="178" t="s">
        <v>2779</v>
      </c>
      <c r="L126" s="157">
        <v>4.1030092592592597E-2</v>
      </c>
      <c r="M126" s="178" t="s">
        <v>333</v>
      </c>
      <c r="N126" s="171" t="s">
        <v>2831</v>
      </c>
      <c r="O126" s="171" t="s">
        <v>893</v>
      </c>
    </row>
    <row r="127" spans="2:15" x14ac:dyDescent="0.25">
      <c r="B127" s="115">
        <v>117</v>
      </c>
      <c r="C127" s="178" t="s">
        <v>420</v>
      </c>
      <c r="D127" s="178" t="s">
        <v>6</v>
      </c>
      <c r="E127" s="178" t="s">
        <v>298</v>
      </c>
      <c r="F127" s="178" t="s">
        <v>148</v>
      </c>
      <c r="G127" s="115">
        <v>72</v>
      </c>
      <c r="H127" s="178" t="s">
        <v>2832</v>
      </c>
      <c r="I127" s="178" t="s">
        <v>2716</v>
      </c>
      <c r="J127" s="178" t="s">
        <v>2833</v>
      </c>
      <c r="K127" s="178" t="s">
        <v>2779</v>
      </c>
      <c r="L127" s="157">
        <v>4.4421296296296292E-2</v>
      </c>
      <c r="M127" s="178" t="s">
        <v>241</v>
      </c>
      <c r="N127" s="171" t="s">
        <v>2834</v>
      </c>
      <c r="O127" s="171" t="s">
        <v>236</v>
      </c>
    </row>
    <row r="128" spans="2:15" x14ac:dyDescent="0.25">
      <c r="B128" s="115">
        <v>118</v>
      </c>
      <c r="C128" s="178" t="s">
        <v>422</v>
      </c>
      <c r="D128" s="178" t="s">
        <v>6</v>
      </c>
      <c r="E128" s="178" t="s">
        <v>298</v>
      </c>
      <c r="F128" s="178" t="s">
        <v>148</v>
      </c>
      <c r="G128" s="115">
        <v>52</v>
      </c>
      <c r="H128" s="178" t="s">
        <v>1594</v>
      </c>
      <c r="I128" s="178" t="s">
        <v>2835</v>
      </c>
      <c r="J128" s="178" t="s">
        <v>2836</v>
      </c>
      <c r="K128" s="178" t="s">
        <v>2779</v>
      </c>
      <c r="L128" s="157">
        <v>4.3194444444444445E-2</v>
      </c>
      <c r="M128" s="178" t="s">
        <v>351</v>
      </c>
      <c r="N128" s="171" t="s">
        <v>2837</v>
      </c>
      <c r="O128" s="171" t="s">
        <v>356</v>
      </c>
    </row>
    <row r="129" spans="2:15" x14ac:dyDescent="0.25">
      <c r="B129" s="115">
        <v>119</v>
      </c>
      <c r="C129" s="178" t="s">
        <v>419</v>
      </c>
      <c r="D129" s="178" t="s">
        <v>6</v>
      </c>
      <c r="E129" s="178" t="s">
        <v>420</v>
      </c>
      <c r="F129" s="178" t="s">
        <v>148</v>
      </c>
      <c r="G129" s="115">
        <v>52</v>
      </c>
      <c r="H129" s="178" t="s">
        <v>900</v>
      </c>
      <c r="I129" s="178" t="s">
        <v>2838</v>
      </c>
      <c r="J129" s="178" t="s">
        <v>2839</v>
      </c>
      <c r="K129" s="178" t="s">
        <v>2779</v>
      </c>
      <c r="L129" s="157">
        <v>3.3784722222222223E-2</v>
      </c>
      <c r="M129" s="178" t="s">
        <v>22</v>
      </c>
      <c r="N129" s="171" t="s">
        <v>2840</v>
      </c>
      <c r="O129" s="171" t="s">
        <v>1662</v>
      </c>
    </row>
    <row r="130" spans="2:15" x14ac:dyDescent="0.25">
      <c r="B130" s="115">
        <v>120</v>
      </c>
      <c r="C130" s="178" t="s">
        <v>421</v>
      </c>
      <c r="D130" s="178" t="s">
        <v>6</v>
      </c>
      <c r="E130" s="178" t="s">
        <v>297</v>
      </c>
      <c r="F130" s="178" t="s">
        <v>148</v>
      </c>
      <c r="G130" s="115">
        <v>38</v>
      </c>
      <c r="H130" s="178" t="s">
        <v>2841</v>
      </c>
      <c r="I130" s="178" t="s">
        <v>2842</v>
      </c>
      <c r="J130" s="178" t="s">
        <v>2843</v>
      </c>
      <c r="K130" s="178" t="s">
        <v>2779</v>
      </c>
      <c r="L130" s="157">
        <v>3.6724537037037035E-2</v>
      </c>
      <c r="M130" s="178" t="s">
        <v>308</v>
      </c>
      <c r="N130" s="171" t="s">
        <v>2844</v>
      </c>
      <c r="O130" s="171" t="s">
        <v>174</v>
      </c>
    </row>
    <row r="131" spans="2:15" x14ac:dyDescent="0.25">
      <c r="B131" s="115">
        <v>121</v>
      </c>
      <c r="C131" s="178" t="s">
        <v>428</v>
      </c>
      <c r="D131" s="178" t="s">
        <v>7</v>
      </c>
      <c r="E131" s="178" t="s">
        <v>417</v>
      </c>
      <c r="F131" s="178" t="s">
        <v>346</v>
      </c>
      <c r="G131" s="115">
        <v>65</v>
      </c>
      <c r="H131" s="178" t="s">
        <v>1532</v>
      </c>
      <c r="I131" s="178" t="s">
        <v>2845</v>
      </c>
      <c r="J131" s="178" t="s">
        <v>2846</v>
      </c>
      <c r="K131" s="178" t="s">
        <v>2779</v>
      </c>
      <c r="L131" s="157">
        <v>4.8518518518518516E-2</v>
      </c>
      <c r="M131" s="178" t="s">
        <v>250</v>
      </c>
      <c r="N131" s="171" t="s">
        <v>2847</v>
      </c>
      <c r="O131" s="171" t="s">
        <v>2848</v>
      </c>
    </row>
    <row r="132" spans="2:15" x14ac:dyDescent="0.25">
      <c r="B132" s="115">
        <v>122</v>
      </c>
      <c r="C132" s="178" t="s">
        <v>426</v>
      </c>
      <c r="D132" s="178" t="s">
        <v>112</v>
      </c>
      <c r="E132" s="178" t="s">
        <v>416</v>
      </c>
      <c r="F132" s="178" t="s">
        <v>149</v>
      </c>
      <c r="G132" s="115">
        <v>60</v>
      </c>
      <c r="H132" s="178" t="s">
        <v>634</v>
      </c>
      <c r="I132" s="178" t="s">
        <v>723</v>
      </c>
      <c r="J132" s="178" t="s">
        <v>2849</v>
      </c>
      <c r="K132" s="178" t="s">
        <v>2850</v>
      </c>
      <c r="L132" s="157">
        <v>3.9803240740740743E-2</v>
      </c>
      <c r="M132" s="178" t="s">
        <v>268</v>
      </c>
      <c r="N132" s="171" t="s">
        <v>2851</v>
      </c>
      <c r="O132" s="171" t="s">
        <v>2580</v>
      </c>
    </row>
    <row r="133" spans="2:15" x14ac:dyDescent="0.25">
      <c r="B133" s="115">
        <v>123</v>
      </c>
      <c r="C133" s="178" t="s">
        <v>327</v>
      </c>
      <c r="D133" s="178" t="s">
        <v>6</v>
      </c>
      <c r="E133" s="178" t="s">
        <v>423</v>
      </c>
      <c r="F133" s="178" t="s">
        <v>148</v>
      </c>
      <c r="G133" s="115">
        <v>46</v>
      </c>
      <c r="H133" s="178" t="s">
        <v>2852</v>
      </c>
      <c r="I133" s="178" t="s">
        <v>2853</v>
      </c>
      <c r="J133" s="178" t="s">
        <v>2854</v>
      </c>
      <c r="K133" s="178" t="s">
        <v>2850</v>
      </c>
      <c r="L133" s="157">
        <v>3.681712962962963E-2</v>
      </c>
      <c r="M133" s="178" t="s">
        <v>350</v>
      </c>
      <c r="N133" s="171" t="s">
        <v>2855</v>
      </c>
      <c r="O133" s="171" t="s">
        <v>357</v>
      </c>
    </row>
    <row r="134" spans="2:15" x14ac:dyDescent="0.25">
      <c r="B134" s="115">
        <v>124</v>
      </c>
      <c r="C134" s="178" t="s">
        <v>427</v>
      </c>
      <c r="D134" s="178" t="s">
        <v>6</v>
      </c>
      <c r="E134" s="178" t="s">
        <v>425</v>
      </c>
      <c r="F134" s="178" t="s">
        <v>306</v>
      </c>
      <c r="G134" s="115">
        <v>95</v>
      </c>
      <c r="H134" s="178" t="s">
        <v>2856</v>
      </c>
      <c r="I134" s="178" t="s">
        <v>2627</v>
      </c>
      <c r="J134" s="178" t="s">
        <v>2857</v>
      </c>
      <c r="K134" s="178" t="s">
        <v>2850</v>
      </c>
      <c r="L134" s="157">
        <v>5.1886574074074071E-2</v>
      </c>
      <c r="M134" s="178" t="s">
        <v>272</v>
      </c>
      <c r="N134" s="171" t="s">
        <v>2858</v>
      </c>
      <c r="O134" s="171" t="s">
        <v>147</v>
      </c>
    </row>
    <row r="135" spans="2:15" x14ac:dyDescent="0.25">
      <c r="B135" s="115">
        <v>125</v>
      </c>
      <c r="C135" s="178" t="s">
        <v>424</v>
      </c>
      <c r="D135" s="178" t="s">
        <v>7</v>
      </c>
      <c r="E135" s="178" t="s">
        <v>418</v>
      </c>
      <c r="F135" s="178" t="s">
        <v>148</v>
      </c>
      <c r="G135" s="115">
        <v>53</v>
      </c>
      <c r="H135" s="178" t="s">
        <v>2859</v>
      </c>
      <c r="I135" s="178" t="s">
        <v>2860</v>
      </c>
      <c r="J135" s="178" t="s">
        <v>2861</v>
      </c>
      <c r="K135" s="178" t="s">
        <v>2850</v>
      </c>
      <c r="L135" s="157">
        <v>4.3124999999999997E-2</v>
      </c>
      <c r="M135" s="178" t="s">
        <v>109</v>
      </c>
      <c r="N135" s="171" t="s">
        <v>2862</v>
      </c>
      <c r="O135" s="171" t="s">
        <v>151</v>
      </c>
    </row>
    <row r="136" spans="2:15" x14ac:dyDescent="0.25">
      <c r="B136" s="115">
        <v>126</v>
      </c>
      <c r="C136" s="178" t="s">
        <v>439</v>
      </c>
      <c r="D136" s="178" t="s">
        <v>7</v>
      </c>
      <c r="E136" s="178" t="s">
        <v>440</v>
      </c>
      <c r="F136" s="178" t="s">
        <v>148</v>
      </c>
      <c r="G136" s="115">
        <v>73</v>
      </c>
      <c r="H136" s="178" t="s">
        <v>2863</v>
      </c>
      <c r="I136" s="178" t="s">
        <v>2864</v>
      </c>
      <c r="J136" s="178" t="s">
        <v>2865</v>
      </c>
      <c r="K136" s="178" t="s">
        <v>2850</v>
      </c>
      <c r="L136" s="157">
        <v>4.612268518518519E-2</v>
      </c>
      <c r="M136" s="178" t="s">
        <v>21</v>
      </c>
      <c r="N136" s="171" t="s">
        <v>2866</v>
      </c>
      <c r="O136" s="171" t="s">
        <v>1067</v>
      </c>
    </row>
    <row r="137" spans="2:15" x14ac:dyDescent="0.25">
      <c r="B137" s="115">
        <v>127</v>
      </c>
      <c r="C137" s="178" t="s">
        <v>440</v>
      </c>
      <c r="D137" s="178" t="s">
        <v>6</v>
      </c>
      <c r="E137" s="178" t="s">
        <v>422</v>
      </c>
      <c r="F137" s="178" t="s">
        <v>150</v>
      </c>
      <c r="G137" s="115">
        <v>107</v>
      </c>
      <c r="H137" s="178" t="s">
        <v>976</v>
      </c>
      <c r="I137" s="178" t="s">
        <v>2553</v>
      </c>
      <c r="J137" s="178" t="s">
        <v>2867</v>
      </c>
      <c r="K137" s="178" t="s">
        <v>2850</v>
      </c>
      <c r="L137" s="157">
        <v>5.2164351851851858E-2</v>
      </c>
      <c r="M137" s="178" t="s">
        <v>457</v>
      </c>
      <c r="N137" s="171" t="s">
        <v>2868</v>
      </c>
      <c r="O137" s="171" t="s">
        <v>2869</v>
      </c>
    </row>
    <row r="138" spans="2:15" x14ac:dyDescent="0.25">
      <c r="B138" s="115">
        <v>128</v>
      </c>
      <c r="C138" s="178" t="s">
        <v>418</v>
      </c>
      <c r="D138" s="178" t="s">
        <v>6</v>
      </c>
      <c r="E138" s="178" t="s">
        <v>439</v>
      </c>
      <c r="F138" s="178" t="s">
        <v>150</v>
      </c>
      <c r="G138" s="115">
        <v>59</v>
      </c>
      <c r="H138" s="178" t="s">
        <v>2870</v>
      </c>
      <c r="I138" s="178" t="s">
        <v>2871</v>
      </c>
      <c r="J138" s="178" t="s">
        <v>2872</v>
      </c>
      <c r="K138" s="178" t="s">
        <v>2850</v>
      </c>
      <c r="L138" s="157">
        <v>4.08912037037037E-2</v>
      </c>
      <c r="M138" s="178" t="s">
        <v>237</v>
      </c>
      <c r="N138" s="171" t="s">
        <v>2873</v>
      </c>
      <c r="O138" s="171" t="s">
        <v>247</v>
      </c>
    </row>
    <row r="139" spans="2:15" x14ac:dyDescent="0.25">
      <c r="B139" s="115">
        <v>129</v>
      </c>
      <c r="C139" s="178" t="s">
        <v>425</v>
      </c>
      <c r="D139" s="178" t="s">
        <v>112</v>
      </c>
      <c r="E139" s="178" t="s">
        <v>424</v>
      </c>
      <c r="F139" s="178" t="s">
        <v>150</v>
      </c>
      <c r="G139" s="115">
        <v>98</v>
      </c>
      <c r="H139" s="178" t="s">
        <v>2874</v>
      </c>
      <c r="I139" s="178" t="s">
        <v>634</v>
      </c>
      <c r="J139" s="178" t="s">
        <v>2875</v>
      </c>
      <c r="K139" s="178" t="s">
        <v>2850</v>
      </c>
      <c r="L139" s="157">
        <v>5.0057870370370371E-2</v>
      </c>
      <c r="M139" s="178" t="s">
        <v>360</v>
      </c>
      <c r="N139" s="171" t="s">
        <v>2876</v>
      </c>
      <c r="O139" s="171" t="s">
        <v>2877</v>
      </c>
    </row>
    <row r="140" spans="2:15" x14ac:dyDescent="0.25">
      <c r="B140" s="115">
        <v>130</v>
      </c>
      <c r="C140" s="178" t="s">
        <v>423</v>
      </c>
      <c r="D140" s="178" t="s">
        <v>6</v>
      </c>
      <c r="E140" s="178" t="s">
        <v>427</v>
      </c>
      <c r="F140" s="178" t="s">
        <v>306</v>
      </c>
      <c r="G140" s="115">
        <v>88</v>
      </c>
      <c r="H140" s="178" t="s">
        <v>728</v>
      </c>
      <c r="I140" s="178" t="s">
        <v>2878</v>
      </c>
      <c r="J140" s="178" t="s">
        <v>2879</v>
      </c>
      <c r="K140" s="178" t="s">
        <v>2850</v>
      </c>
      <c r="L140" s="157">
        <v>4.7152777777777773E-2</v>
      </c>
      <c r="M140" s="178" t="s">
        <v>162</v>
      </c>
      <c r="N140" s="171" t="s">
        <v>2880</v>
      </c>
      <c r="O140" s="171" t="s">
        <v>163</v>
      </c>
    </row>
    <row r="141" spans="2:15" x14ac:dyDescent="0.25">
      <c r="B141" s="115">
        <v>131</v>
      </c>
      <c r="C141" s="178" t="s">
        <v>416</v>
      </c>
      <c r="D141" s="178" t="s">
        <v>6</v>
      </c>
      <c r="E141" s="178" t="s">
        <v>327</v>
      </c>
      <c r="F141" s="178" t="s">
        <v>306</v>
      </c>
      <c r="G141" s="115">
        <v>98</v>
      </c>
      <c r="H141" s="178" t="s">
        <v>729</v>
      </c>
      <c r="I141" s="178" t="s">
        <v>2881</v>
      </c>
      <c r="J141" s="178" t="s">
        <v>2882</v>
      </c>
      <c r="K141" s="178" t="s">
        <v>2850</v>
      </c>
      <c r="L141" s="157">
        <v>5.1053240740740746E-2</v>
      </c>
      <c r="M141" s="178" t="s">
        <v>201</v>
      </c>
      <c r="N141" s="171" t="s">
        <v>2883</v>
      </c>
      <c r="O141" s="171" t="s">
        <v>202</v>
      </c>
    </row>
    <row r="142" spans="2:15" x14ac:dyDescent="0.25">
      <c r="B142" s="115">
        <v>132</v>
      </c>
      <c r="C142" s="178" t="s">
        <v>417</v>
      </c>
      <c r="D142" s="178" t="s">
        <v>6</v>
      </c>
      <c r="E142" s="178" t="s">
        <v>426</v>
      </c>
      <c r="F142" s="178" t="s">
        <v>150</v>
      </c>
      <c r="G142" s="115">
        <v>91</v>
      </c>
      <c r="H142" s="178" t="s">
        <v>2884</v>
      </c>
      <c r="I142" s="178" t="s">
        <v>2144</v>
      </c>
      <c r="J142" s="178" t="s">
        <v>2885</v>
      </c>
      <c r="K142" s="178" t="s">
        <v>2850</v>
      </c>
      <c r="L142" s="157">
        <v>4.8229166666666663E-2</v>
      </c>
      <c r="M142" s="178" t="s">
        <v>198</v>
      </c>
      <c r="N142" s="171" t="s">
        <v>2886</v>
      </c>
      <c r="O142" s="171" t="s">
        <v>163</v>
      </c>
    </row>
    <row r="143" spans="2:15" x14ac:dyDescent="0.25">
      <c r="B143" s="115">
        <v>133</v>
      </c>
      <c r="C143" s="178" t="s">
        <v>297</v>
      </c>
      <c r="D143" s="178" t="s">
        <v>112</v>
      </c>
      <c r="E143" s="178" t="s">
        <v>428</v>
      </c>
      <c r="F143" s="178" t="s">
        <v>150</v>
      </c>
      <c r="G143" s="115">
        <v>52</v>
      </c>
      <c r="H143" s="178" t="s">
        <v>2887</v>
      </c>
      <c r="I143" s="178" t="s">
        <v>2888</v>
      </c>
      <c r="J143" s="178" t="s">
        <v>2889</v>
      </c>
      <c r="K143" s="178" t="s">
        <v>2850</v>
      </c>
      <c r="L143" s="157">
        <v>4.2858796296296298E-2</v>
      </c>
      <c r="M143" s="178" t="s">
        <v>458</v>
      </c>
      <c r="N143" s="171" t="s">
        <v>2890</v>
      </c>
      <c r="O143" s="171" t="s">
        <v>487</v>
      </c>
    </row>
    <row r="144" spans="2:15" x14ac:dyDescent="0.25">
      <c r="B144" s="115">
        <v>134</v>
      </c>
      <c r="C144" s="178" t="s">
        <v>420</v>
      </c>
      <c r="D144" s="178" t="s">
        <v>7</v>
      </c>
      <c r="E144" s="178" t="s">
        <v>421</v>
      </c>
      <c r="F144" s="178" t="s">
        <v>148</v>
      </c>
      <c r="G144" s="115">
        <v>52</v>
      </c>
      <c r="H144" s="178" t="s">
        <v>2891</v>
      </c>
      <c r="I144" s="178" t="s">
        <v>2099</v>
      </c>
      <c r="J144" s="178" t="s">
        <v>2892</v>
      </c>
      <c r="K144" s="178" t="s">
        <v>2850</v>
      </c>
      <c r="L144" s="157">
        <v>3.9479166666666669E-2</v>
      </c>
      <c r="M144" s="178" t="s">
        <v>261</v>
      </c>
      <c r="N144" s="171" t="s">
        <v>2893</v>
      </c>
      <c r="O144" s="171" t="s">
        <v>1400</v>
      </c>
    </row>
    <row r="145" spans="2:15" x14ac:dyDescent="0.25">
      <c r="B145" s="115">
        <v>135</v>
      </c>
      <c r="C145" s="178" t="s">
        <v>298</v>
      </c>
      <c r="D145" s="178" t="s">
        <v>7</v>
      </c>
      <c r="E145" s="178" t="s">
        <v>419</v>
      </c>
      <c r="F145" s="178" t="s">
        <v>150</v>
      </c>
      <c r="G145" s="115">
        <v>70</v>
      </c>
      <c r="H145" s="178" t="s">
        <v>2894</v>
      </c>
      <c r="I145" s="178" t="s">
        <v>2895</v>
      </c>
      <c r="J145" s="178" t="s">
        <v>2896</v>
      </c>
      <c r="K145" s="178" t="s">
        <v>2850</v>
      </c>
      <c r="L145" s="157">
        <v>4.6226851851851852E-2</v>
      </c>
      <c r="M145" s="178" t="s">
        <v>359</v>
      </c>
      <c r="N145" s="171" t="s">
        <v>2897</v>
      </c>
      <c r="O145" s="171" t="s">
        <v>2898</v>
      </c>
    </row>
    <row r="146" spans="2:15" x14ac:dyDescent="0.25">
      <c r="B146" s="115">
        <v>136</v>
      </c>
      <c r="C146" s="178" t="s">
        <v>422</v>
      </c>
      <c r="D146" s="178" t="s">
        <v>112</v>
      </c>
      <c r="E146" s="178" t="s">
        <v>419</v>
      </c>
      <c r="F146" s="178" t="s">
        <v>149</v>
      </c>
      <c r="G146" s="115">
        <v>45</v>
      </c>
      <c r="H146" s="178" t="s">
        <v>634</v>
      </c>
      <c r="I146" s="178" t="s">
        <v>634</v>
      </c>
      <c r="J146" s="178" t="s">
        <v>2899</v>
      </c>
      <c r="K146" s="178" t="s">
        <v>2850</v>
      </c>
      <c r="L146" s="157">
        <v>3.5717592592592592E-2</v>
      </c>
      <c r="M146" s="178" t="s">
        <v>307</v>
      </c>
      <c r="N146" s="171" t="s">
        <v>2900</v>
      </c>
      <c r="O146" s="171" t="s">
        <v>488</v>
      </c>
    </row>
    <row r="147" spans="2:15" x14ac:dyDescent="0.25">
      <c r="B147" s="115">
        <v>137</v>
      </c>
      <c r="C147" s="178" t="s">
        <v>421</v>
      </c>
      <c r="D147" s="178" t="s">
        <v>112</v>
      </c>
      <c r="E147" s="178" t="s">
        <v>298</v>
      </c>
      <c r="F147" s="178" t="s">
        <v>149</v>
      </c>
      <c r="G147" s="115">
        <v>72</v>
      </c>
      <c r="H147" s="178" t="s">
        <v>634</v>
      </c>
      <c r="I147" s="178" t="s">
        <v>634</v>
      </c>
      <c r="J147" s="178" t="s">
        <v>2901</v>
      </c>
      <c r="K147" s="178" t="s">
        <v>2850</v>
      </c>
      <c r="L147" s="157">
        <v>4.821759259259259E-2</v>
      </c>
      <c r="M147" s="178" t="s">
        <v>354</v>
      </c>
      <c r="N147" s="171" t="s">
        <v>2902</v>
      </c>
      <c r="O147" s="171" t="s">
        <v>2903</v>
      </c>
    </row>
    <row r="148" spans="2:15" x14ac:dyDescent="0.25">
      <c r="B148" s="115">
        <v>138</v>
      </c>
      <c r="C148" s="178" t="s">
        <v>428</v>
      </c>
      <c r="D148" s="178" t="s">
        <v>7</v>
      </c>
      <c r="E148" s="178" t="s">
        <v>420</v>
      </c>
      <c r="F148" s="178" t="s">
        <v>148</v>
      </c>
      <c r="G148" s="115">
        <v>61</v>
      </c>
      <c r="H148" s="178" t="s">
        <v>2904</v>
      </c>
      <c r="I148" s="178" t="s">
        <v>2041</v>
      </c>
      <c r="J148" s="178" t="s">
        <v>2905</v>
      </c>
      <c r="K148" s="178" t="s">
        <v>2850</v>
      </c>
      <c r="L148" s="157">
        <v>4.1400462962962965E-2</v>
      </c>
      <c r="M148" s="178" t="s">
        <v>349</v>
      </c>
      <c r="N148" s="171" t="s">
        <v>2906</v>
      </c>
      <c r="O148" s="171" t="s">
        <v>174</v>
      </c>
    </row>
    <row r="149" spans="2:15" x14ac:dyDescent="0.25">
      <c r="B149" s="115">
        <v>139</v>
      </c>
      <c r="C149" s="178" t="s">
        <v>426</v>
      </c>
      <c r="D149" s="178" t="s">
        <v>7</v>
      </c>
      <c r="E149" s="178" t="s">
        <v>297</v>
      </c>
      <c r="F149" s="178" t="s">
        <v>148</v>
      </c>
      <c r="G149" s="115">
        <v>59</v>
      </c>
      <c r="H149" s="178" t="s">
        <v>1532</v>
      </c>
      <c r="I149" s="178" t="s">
        <v>2907</v>
      </c>
      <c r="J149" s="178" t="s">
        <v>2908</v>
      </c>
      <c r="K149" s="178" t="s">
        <v>2850</v>
      </c>
      <c r="L149" s="157">
        <v>3.7384259259259263E-2</v>
      </c>
      <c r="M149" s="178" t="s">
        <v>459</v>
      </c>
      <c r="N149" s="171" t="s">
        <v>2909</v>
      </c>
      <c r="O149" s="171" t="s">
        <v>489</v>
      </c>
    </row>
    <row r="150" spans="2:15" x14ac:dyDescent="0.25">
      <c r="B150" s="115">
        <v>140</v>
      </c>
      <c r="C150" s="178" t="s">
        <v>327</v>
      </c>
      <c r="D150" s="178" t="s">
        <v>112</v>
      </c>
      <c r="E150" s="178" t="s">
        <v>417</v>
      </c>
      <c r="F150" s="178" t="s">
        <v>149</v>
      </c>
      <c r="G150" s="115">
        <v>67</v>
      </c>
      <c r="H150" s="178" t="s">
        <v>634</v>
      </c>
      <c r="I150" s="178" t="s">
        <v>954</v>
      </c>
      <c r="J150" s="178" t="s">
        <v>2910</v>
      </c>
      <c r="K150" s="178" t="s">
        <v>2850</v>
      </c>
      <c r="L150" s="157">
        <v>4.5185185185185189E-2</v>
      </c>
      <c r="M150" s="178" t="s">
        <v>165</v>
      </c>
      <c r="N150" s="171" t="s">
        <v>2911</v>
      </c>
      <c r="O150" s="171" t="s">
        <v>249</v>
      </c>
    </row>
    <row r="151" spans="2:15" x14ac:dyDescent="0.25">
      <c r="B151" s="115">
        <v>141</v>
      </c>
      <c r="C151" s="178" t="s">
        <v>427</v>
      </c>
      <c r="D151" s="178" t="s">
        <v>7</v>
      </c>
      <c r="E151" s="178" t="s">
        <v>416</v>
      </c>
      <c r="F151" s="178" t="s">
        <v>346</v>
      </c>
      <c r="G151" s="115">
        <v>34</v>
      </c>
      <c r="H151" s="178" t="s">
        <v>2912</v>
      </c>
      <c r="I151" s="178" t="s">
        <v>1532</v>
      </c>
      <c r="J151" s="178" t="s">
        <v>2913</v>
      </c>
      <c r="K151" s="178" t="s">
        <v>2850</v>
      </c>
      <c r="L151" s="157">
        <v>2.6678240740740738E-2</v>
      </c>
      <c r="M151" s="178" t="s">
        <v>460</v>
      </c>
      <c r="N151" s="171" t="s">
        <v>2914</v>
      </c>
      <c r="O151" s="171" t="s">
        <v>2915</v>
      </c>
    </row>
    <row r="152" spans="2:15" x14ac:dyDescent="0.25">
      <c r="B152" s="115">
        <v>142</v>
      </c>
      <c r="C152" s="178" t="s">
        <v>424</v>
      </c>
      <c r="D152" s="178" t="s">
        <v>112</v>
      </c>
      <c r="E152" s="178" t="s">
        <v>423</v>
      </c>
      <c r="F152" s="178" t="s">
        <v>150</v>
      </c>
      <c r="G152" s="115">
        <v>60</v>
      </c>
      <c r="H152" s="178" t="s">
        <v>634</v>
      </c>
      <c r="I152" s="178" t="s">
        <v>634</v>
      </c>
      <c r="J152" s="178" t="s">
        <v>2916</v>
      </c>
      <c r="K152" s="178" t="s">
        <v>2850</v>
      </c>
      <c r="L152" s="157">
        <v>4.3090277777777776E-2</v>
      </c>
      <c r="M152" s="178" t="s">
        <v>27</v>
      </c>
      <c r="N152" s="171" t="s">
        <v>2917</v>
      </c>
      <c r="O152" s="171" t="s">
        <v>657</v>
      </c>
    </row>
    <row r="153" spans="2:15" x14ac:dyDescent="0.25">
      <c r="B153" s="115">
        <v>143</v>
      </c>
      <c r="C153" s="178" t="s">
        <v>439</v>
      </c>
      <c r="D153" s="178" t="s">
        <v>7</v>
      </c>
      <c r="E153" s="178" t="s">
        <v>425</v>
      </c>
      <c r="F153" s="178" t="s">
        <v>150</v>
      </c>
      <c r="G153" s="115">
        <v>57</v>
      </c>
      <c r="H153" s="178" t="s">
        <v>2918</v>
      </c>
      <c r="I153" s="178" t="s">
        <v>2919</v>
      </c>
      <c r="J153" s="178" t="s">
        <v>2920</v>
      </c>
      <c r="K153" s="178" t="s">
        <v>2850</v>
      </c>
      <c r="L153" s="157">
        <v>4.2314814814814812E-2</v>
      </c>
      <c r="M153" s="178" t="s">
        <v>241</v>
      </c>
      <c r="N153" s="171" t="s">
        <v>2921</v>
      </c>
      <c r="O153" s="171" t="s">
        <v>236</v>
      </c>
    </row>
    <row r="154" spans="2:15" x14ac:dyDescent="0.25">
      <c r="B154" s="115">
        <v>144</v>
      </c>
      <c r="C154" s="178" t="s">
        <v>440</v>
      </c>
      <c r="D154" s="178" t="s">
        <v>6</v>
      </c>
      <c r="E154" s="178" t="s">
        <v>418</v>
      </c>
      <c r="F154" s="178" t="s">
        <v>148</v>
      </c>
      <c r="G154" s="115">
        <v>59</v>
      </c>
      <c r="H154" s="178" t="s">
        <v>2922</v>
      </c>
      <c r="I154" s="178" t="s">
        <v>2923</v>
      </c>
      <c r="J154" s="178" t="s">
        <v>2924</v>
      </c>
      <c r="K154" s="178" t="s">
        <v>2925</v>
      </c>
      <c r="L154" s="157">
        <v>4.521990740740741E-2</v>
      </c>
      <c r="M154" s="178" t="s">
        <v>461</v>
      </c>
      <c r="N154" s="171" t="s">
        <v>2926</v>
      </c>
      <c r="O154" s="171" t="s">
        <v>1276</v>
      </c>
    </row>
    <row r="155" spans="2:15" x14ac:dyDescent="0.25">
      <c r="B155" s="115">
        <v>145</v>
      </c>
      <c r="C155" s="178" t="s">
        <v>418</v>
      </c>
      <c r="D155" s="178" t="s">
        <v>6</v>
      </c>
      <c r="E155" s="178" t="s">
        <v>422</v>
      </c>
      <c r="F155" s="178" t="s">
        <v>148</v>
      </c>
      <c r="G155" s="115">
        <v>56</v>
      </c>
      <c r="H155" s="178" t="s">
        <v>2927</v>
      </c>
      <c r="I155" s="178" t="s">
        <v>2928</v>
      </c>
      <c r="J155" s="178" t="s">
        <v>2929</v>
      </c>
      <c r="K155" s="178" t="s">
        <v>2925</v>
      </c>
      <c r="L155" s="157">
        <v>4.2002314814814812E-2</v>
      </c>
      <c r="M155" s="178" t="s">
        <v>14</v>
      </c>
      <c r="N155" s="171" t="s">
        <v>2930</v>
      </c>
      <c r="O155" s="171" t="s">
        <v>367</v>
      </c>
    </row>
    <row r="156" spans="2:15" x14ac:dyDescent="0.25">
      <c r="B156" s="115">
        <v>146</v>
      </c>
      <c r="C156" s="178" t="s">
        <v>425</v>
      </c>
      <c r="D156" s="178" t="s">
        <v>7</v>
      </c>
      <c r="E156" s="178" t="s">
        <v>440</v>
      </c>
      <c r="F156" s="178" t="s">
        <v>148</v>
      </c>
      <c r="G156" s="115">
        <v>82</v>
      </c>
      <c r="H156" s="178" t="s">
        <v>2931</v>
      </c>
      <c r="I156" s="178" t="s">
        <v>2932</v>
      </c>
      <c r="J156" s="178" t="s">
        <v>2933</v>
      </c>
      <c r="K156" s="178" t="s">
        <v>2925</v>
      </c>
      <c r="L156" s="157">
        <v>5.0555555555555555E-2</v>
      </c>
      <c r="M156" s="178" t="s">
        <v>237</v>
      </c>
      <c r="N156" s="171" t="s">
        <v>2934</v>
      </c>
      <c r="O156" s="171" t="s">
        <v>311</v>
      </c>
    </row>
    <row r="157" spans="2:15" x14ac:dyDescent="0.25">
      <c r="B157" s="115">
        <v>147</v>
      </c>
      <c r="C157" s="178" t="s">
        <v>423</v>
      </c>
      <c r="D157" s="178" t="s">
        <v>6</v>
      </c>
      <c r="E157" s="178" t="s">
        <v>439</v>
      </c>
      <c r="F157" s="178" t="s">
        <v>148</v>
      </c>
      <c r="G157" s="115">
        <v>44</v>
      </c>
      <c r="H157" s="178" t="s">
        <v>2935</v>
      </c>
      <c r="I157" s="178" t="s">
        <v>2936</v>
      </c>
      <c r="J157" s="178" t="s">
        <v>2937</v>
      </c>
      <c r="K157" s="178" t="s">
        <v>2925</v>
      </c>
      <c r="L157" s="157">
        <v>3.2256944444444442E-2</v>
      </c>
      <c r="M157" s="178" t="s">
        <v>207</v>
      </c>
      <c r="N157" s="171" t="s">
        <v>2938</v>
      </c>
      <c r="O157" s="171" t="s">
        <v>174</v>
      </c>
    </row>
    <row r="158" spans="2:15" x14ac:dyDescent="0.25">
      <c r="B158" s="115">
        <v>148</v>
      </c>
      <c r="C158" s="178" t="s">
        <v>416</v>
      </c>
      <c r="D158" s="178" t="s">
        <v>6</v>
      </c>
      <c r="E158" s="178" t="s">
        <v>424</v>
      </c>
      <c r="F158" s="178" t="s">
        <v>148</v>
      </c>
      <c r="G158" s="115">
        <v>56</v>
      </c>
      <c r="H158" s="178" t="s">
        <v>2939</v>
      </c>
      <c r="I158" s="178" t="s">
        <v>2291</v>
      </c>
      <c r="J158" s="178" t="s">
        <v>2940</v>
      </c>
      <c r="K158" s="178" t="s">
        <v>2925</v>
      </c>
      <c r="L158" s="157">
        <v>4.2118055555555554E-2</v>
      </c>
      <c r="M158" s="178" t="s">
        <v>235</v>
      </c>
      <c r="N158" s="171" t="s">
        <v>2941</v>
      </c>
      <c r="O158" s="171" t="s">
        <v>236</v>
      </c>
    </row>
    <row r="159" spans="2:15" x14ac:dyDescent="0.25">
      <c r="B159" s="115">
        <v>149</v>
      </c>
      <c r="C159" s="178" t="s">
        <v>417</v>
      </c>
      <c r="D159" s="178" t="s">
        <v>6</v>
      </c>
      <c r="E159" s="178" t="s">
        <v>427</v>
      </c>
      <c r="F159" s="178" t="s">
        <v>150</v>
      </c>
      <c r="G159" s="115">
        <v>73</v>
      </c>
      <c r="H159" s="178" t="s">
        <v>1397</v>
      </c>
      <c r="I159" s="178" t="s">
        <v>2942</v>
      </c>
      <c r="J159" s="178" t="s">
        <v>2943</v>
      </c>
      <c r="K159" s="178" t="s">
        <v>2925</v>
      </c>
      <c r="L159" s="157">
        <v>4.8437500000000001E-2</v>
      </c>
      <c r="M159" s="178" t="s">
        <v>199</v>
      </c>
      <c r="N159" s="171" t="s">
        <v>2944</v>
      </c>
      <c r="O159" s="171" t="s">
        <v>490</v>
      </c>
    </row>
    <row r="160" spans="2:15" x14ac:dyDescent="0.25">
      <c r="B160" s="115">
        <v>150</v>
      </c>
      <c r="C160" s="178" t="s">
        <v>297</v>
      </c>
      <c r="D160" s="178" t="s">
        <v>7</v>
      </c>
      <c r="E160" s="178" t="s">
        <v>327</v>
      </c>
      <c r="F160" s="178" t="s">
        <v>148</v>
      </c>
      <c r="G160" s="115">
        <v>72</v>
      </c>
      <c r="H160" s="178" t="s">
        <v>2945</v>
      </c>
      <c r="I160" s="178" t="s">
        <v>2946</v>
      </c>
      <c r="J160" s="178" t="s">
        <v>2947</v>
      </c>
      <c r="K160" s="178" t="s">
        <v>2925</v>
      </c>
      <c r="L160" s="157">
        <v>4.836805555555556E-2</v>
      </c>
      <c r="M160" s="178" t="s">
        <v>243</v>
      </c>
      <c r="N160" s="171" t="s">
        <v>2948</v>
      </c>
      <c r="O160" s="171" t="s">
        <v>2949</v>
      </c>
    </row>
    <row r="161" spans="2:15" x14ac:dyDescent="0.25">
      <c r="B161" s="115">
        <v>151</v>
      </c>
      <c r="C161" s="178" t="s">
        <v>420</v>
      </c>
      <c r="D161" s="178" t="s">
        <v>6</v>
      </c>
      <c r="E161" s="178" t="s">
        <v>426</v>
      </c>
      <c r="F161" s="178" t="s">
        <v>148</v>
      </c>
      <c r="G161" s="115">
        <v>52</v>
      </c>
      <c r="H161" s="178" t="s">
        <v>1171</v>
      </c>
      <c r="I161" s="178" t="s">
        <v>2253</v>
      </c>
      <c r="J161" s="178" t="s">
        <v>2950</v>
      </c>
      <c r="K161" s="178" t="s">
        <v>2925</v>
      </c>
      <c r="L161" s="157">
        <v>3.667824074074074E-2</v>
      </c>
      <c r="M161" s="178" t="s">
        <v>171</v>
      </c>
      <c r="N161" s="171" t="s">
        <v>2951</v>
      </c>
      <c r="O161" s="171" t="s">
        <v>2952</v>
      </c>
    </row>
    <row r="162" spans="2:15" x14ac:dyDescent="0.25">
      <c r="B162" s="115">
        <v>152</v>
      </c>
      <c r="C162" s="178" t="s">
        <v>298</v>
      </c>
      <c r="D162" s="178" t="s">
        <v>112</v>
      </c>
      <c r="E162" s="178" t="s">
        <v>428</v>
      </c>
      <c r="F162" s="178" t="s">
        <v>146</v>
      </c>
      <c r="G162" s="115">
        <v>60</v>
      </c>
      <c r="H162" s="178" t="s">
        <v>634</v>
      </c>
      <c r="I162" s="178" t="s">
        <v>2323</v>
      </c>
      <c r="J162" s="178" t="s">
        <v>2953</v>
      </c>
      <c r="K162" s="178" t="s">
        <v>2925</v>
      </c>
      <c r="L162" s="157">
        <v>4.5567129629629631E-2</v>
      </c>
      <c r="M162" s="178" t="s">
        <v>251</v>
      </c>
      <c r="N162" s="171" t="s">
        <v>2954</v>
      </c>
      <c r="O162" s="171" t="s">
        <v>258</v>
      </c>
    </row>
    <row r="163" spans="2:15" x14ac:dyDescent="0.25">
      <c r="B163" s="115">
        <v>153</v>
      </c>
      <c r="C163" s="178" t="s">
        <v>419</v>
      </c>
      <c r="D163" s="178" t="s">
        <v>6</v>
      </c>
      <c r="E163" s="178" t="s">
        <v>421</v>
      </c>
      <c r="F163" s="178" t="s">
        <v>150</v>
      </c>
      <c r="G163" s="115">
        <v>61</v>
      </c>
      <c r="H163" s="178" t="s">
        <v>2955</v>
      </c>
      <c r="I163" s="178" t="s">
        <v>2956</v>
      </c>
      <c r="J163" s="178" t="s">
        <v>2957</v>
      </c>
      <c r="K163" s="178" t="s">
        <v>2925</v>
      </c>
      <c r="L163" s="157">
        <v>4.386574074074074E-2</v>
      </c>
      <c r="M163" s="178" t="s">
        <v>462</v>
      </c>
      <c r="N163" s="171" t="s">
        <v>2958</v>
      </c>
      <c r="O163" s="171" t="s">
        <v>2580</v>
      </c>
    </row>
    <row r="164" spans="2:15" x14ac:dyDescent="0.25">
      <c r="B164" s="115">
        <v>154</v>
      </c>
      <c r="C164" s="178" t="s">
        <v>422</v>
      </c>
      <c r="D164" s="178" t="s">
        <v>7</v>
      </c>
      <c r="E164" s="178" t="s">
        <v>421</v>
      </c>
      <c r="F164" s="178" t="s">
        <v>148</v>
      </c>
      <c r="G164" s="115">
        <v>59</v>
      </c>
      <c r="H164" s="178" t="s">
        <v>2959</v>
      </c>
      <c r="I164" s="178" t="s">
        <v>2233</v>
      </c>
      <c r="J164" s="178" t="s">
        <v>2960</v>
      </c>
      <c r="K164" s="178" t="s">
        <v>2925</v>
      </c>
      <c r="L164" s="157">
        <v>4.3657407407407402E-2</v>
      </c>
      <c r="M164" s="178" t="s">
        <v>441</v>
      </c>
      <c r="N164" s="171" t="s">
        <v>2961</v>
      </c>
      <c r="O164" s="171" t="s">
        <v>2453</v>
      </c>
    </row>
    <row r="165" spans="2:15" x14ac:dyDescent="0.25">
      <c r="B165" s="115">
        <v>155</v>
      </c>
      <c r="C165" s="178" t="s">
        <v>419</v>
      </c>
      <c r="D165" s="178" t="s">
        <v>6</v>
      </c>
      <c r="E165" s="178" t="s">
        <v>428</v>
      </c>
      <c r="F165" s="178" t="s">
        <v>148</v>
      </c>
      <c r="G165" s="115">
        <v>75</v>
      </c>
      <c r="H165" s="178" t="s">
        <v>1044</v>
      </c>
      <c r="I165" s="178" t="s">
        <v>2962</v>
      </c>
      <c r="J165" s="178" t="s">
        <v>2963</v>
      </c>
      <c r="K165" s="178" t="s">
        <v>2925</v>
      </c>
      <c r="L165" s="157">
        <v>4.7152777777777773E-2</v>
      </c>
      <c r="M165" s="178" t="s">
        <v>251</v>
      </c>
      <c r="N165" s="171" t="s">
        <v>2964</v>
      </c>
      <c r="O165" s="171" t="s">
        <v>258</v>
      </c>
    </row>
    <row r="166" spans="2:15" x14ac:dyDescent="0.25">
      <c r="B166" s="115">
        <v>156</v>
      </c>
      <c r="C166" s="178" t="s">
        <v>298</v>
      </c>
      <c r="D166" s="178" t="s">
        <v>112</v>
      </c>
      <c r="E166" s="178" t="s">
        <v>426</v>
      </c>
      <c r="F166" s="178" t="s">
        <v>154</v>
      </c>
      <c r="G166" s="115">
        <v>97</v>
      </c>
      <c r="H166" s="178" t="s">
        <v>634</v>
      </c>
      <c r="I166" s="178" t="s">
        <v>2965</v>
      </c>
      <c r="J166" s="178" t="s">
        <v>2966</v>
      </c>
      <c r="K166" s="178" t="s">
        <v>2925</v>
      </c>
      <c r="L166" s="157">
        <v>5.0717592592592592E-2</v>
      </c>
      <c r="M166" s="178" t="s">
        <v>15</v>
      </c>
      <c r="N166" s="171" t="s">
        <v>2967</v>
      </c>
      <c r="O166" s="171" t="s">
        <v>907</v>
      </c>
    </row>
    <row r="167" spans="2:15" x14ac:dyDescent="0.25">
      <c r="B167" s="115">
        <v>157</v>
      </c>
      <c r="C167" s="178" t="s">
        <v>420</v>
      </c>
      <c r="D167" s="178" t="s">
        <v>6</v>
      </c>
      <c r="E167" s="178" t="s">
        <v>327</v>
      </c>
      <c r="F167" s="178" t="s">
        <v>150</v>
      </c>
      <c r="G167" s="115">
        <v>136</v>
      </c>
      <c r="H167" s="178" t="s">
        <v>1325</v>
      </c>
      <c r="I167" s="178" t="s">
        <v>1921</v>
      </c>
      <c r="J167" s="178" t="s">
        <v>2968</v>
      </c>
      <c r="K167" s="178" t="s">
        <v>2925</v>
      </c>
      <c r="L167" s="157">
        <v>5.4988425925925927E-2</v>
      </c>
      <c r="M167" s="178" t="s">
        <v>239</v>
      </c>
      <c r="N167" s="171" t="s">
        <v>2969</v>
      </c>
      <c r="O167" s="171" t="s">
        <v>2463</v>
      </c>
    </row>
    <row r="168" spans="2:15" x14ac:dyDescent="0.25">
      <c r="B168" s="115">
        <v>158</v>
      </c>
      <c r="C168" s="178" t="s">
        <v>297</v>
      </c>
      <c r="D168" s="178" t="s">
        <v>6</v>
      </c>
      <c r="E168" s="178" t="s">
        <v>427</v>
      </c>
      <c r="F168" s="178" t="s">
        <v>306</v>
      </c>
      <c r="G168" s="115">
        <v>64</v>
      </c>
      <c r="H168" s="178" t="s">
        <v>728</v>
      </c>
      <c r="I168" s="178" t="s">
        <v>2294</v>
      </c>
      <c r="J168" s="178" t="s">
        <v>2970</v>
      </c>
      <c r="K168" s="178" t="s">
        <v>2925</v>
      </c>
      <c r="L168" s="157">
        <v>4.3506944444444445E-2</v>
      </c>
      <c r="M168" s="178" t="s">
        <v>307</v>
      </c>
      <c r="N168" s="171" t="s">
        <v>2971</v>
      </c>
      <c r="O168" s="171" t="s">
        <v>2467</v>
      </c>
    </row>
    <row r="169" spans="2:15" x14ac:dyDescent="0.25">
      <c r="B169" s="115">
        <v>159</v>
      </c>
      <c r="C169" s="178" t="s">
        <v>417</v>
      </c>
      <c r="D169" s="178" t="s">
        <v>6</v>
      </c>
      <c r="E169" s="178" t="s">
        <v>424</v>
      </c>
      <c r="F169" s="178" t="s">
        <v>306</v>
      </c>
      <c r="G169" s="115">
        <v>45</v>
      </c>
      <c r="H169" s="178" t="s">
        <v>2972</v>
      </c>
      <c r="I169" s="178" t="s">
        <v>2962</v>
      </c>
      <c r="J169" s="178" t="s">
        <v>2973</v>
      </c>
      <c r="K169" s="178" t="s">
        <v>2925</v>
      </c>
      <c r="L169" s="157">
        <v>4.3981481481481483E-2</v>
      </c>
      <c r="M169" s="178" t="s">
        <v>237</v>
      </c>
      <c r="N169" s="171" t="s">
        <v>2974</v>
      </c>
      <c r="O169" s="171" t="s">
        <v>477</v>
      </c>
    </row>
    <row r="170" spans="2:15" x14ac:dyDescent="0.25">
      <c r="B170" s="115">
        <v>160</v>
      </c>
      <c r="C170" s="178" t="s">
        <v>416</v>
      </c>
      <c r="D170" s="178" t="s">
        <v>6</v>
      </c>
      <c r="E170" s="178" t="s">
        <v>439</v>
      </c>
      <c r="F170" s="178" t="s">
        <v>306</v>
      </c>
      <c r="G170" s="115">
        <v>81</v>
      </c>
      <c r="H170" s="178" t="s">
        <v>729</v>
      </c>
      <c r="I170" s="178" t="s">
        <v>729</v>
      </c>
      <c r="J170" s="178" t="s">
        <v>2975</v>
      </c>
      <c r="K170" s="178" t="s">
        <v>2925</v>
      </c>
      <c r="L170" s="157">
        <v>4.4374999999999998E-2</v>
      </c>
      <c r="M170" s="178" t="s">
        <v>309</v>
      </c>
      <c r="N170" s="171" t="s">
        <v>2976</v>
      </c>
      <c r="O170" s="171" t="s">
        <v>2518</v>
      </c>
    </row>
    <row r="171" spans="2:15" x14ac:dyDescent="0.25">
      <c r="B171" s="115">
        <v>161</v>
      </c>
      <c r="C171" s="178" t="s">
        <v>423</v>
      </c>
      <c r="D171" s="178" t="s">
        <v>112</v>
      </c>
      <c r="E171" s="178" t="s">
        <v>440</v>
      </c>
      <c r="F171" s="178" t="s">
        <v>150</v>
      </c>
      <c r="G171" s="115">
        <v>52</v>
      </c>
      <c r="H171" s="178" t="s">
        <v>2977</v>
      </c>
      <c r="I171" s="178" t="s">
        <v>859</v>
      </c>
      <c r="J171" s="178" t="s">
        <v>2978</v>
      </c>
      <c r="K171" s="178" t="s">
        <v>2925</v>
      </c>
      <c r="L171" s="157">
        <v>3.9791666666666663E-2</v>
      </c>
      <c r="M171" s="178" t="s">
        <v>442</v>
      </c>
      <c r="N171" s="171" t="s">
        <v>2979</v>
      </c>
      <c r="O171" s="171" t="s">
        <v>478</v>
      </c>
    </row>
    <row r="172" spans="2:15" x14ac:dyDescent="0.25">
      <c r="B172" s="115">
        <v>162</v>
      </c>
      <c r="C172" s="178" t="s">
        <v>425</v>
      </c>
      <c r="D172" s="178" t="s">
        <v>112</v>
      </c>
      <c r="E172" s="178" t="s">
        <v>418</v>
      </c>
      <c r="F172" s="178" t="s">
        <v>146</v>
      </c>
      <c r="G172" s="115">
        <v>47</v>
      </c>
      <c r="H172" s="178" t="s">
        <v>634</v>
      </c>
      <c r="I172" s="178" t="s">
        <v>1822</v>
      </c>
      <c r="J172" s="178" t="s">
        <v>2980</v>
      </c>
      <c r="K172" s="178" t="s">
        <v>2925</v>
      </c>
      <c r="L172" s="157">
        <v>3.560185185185185E-2</v>
      </c>
      <c r="M172" s="178" t="s">
        <v>240</v>
      </c>
      <c r="N172" s="171" t="s">
        <v>2981</v>
      </c>
      <c r="O172" s="171" t="s">
        <v>151</v>
      </c>
    </row>
    <row r="173" spans="2:15" x14ac:dyDescent="0.25">
      <c r="B173" s="115">
        <v>163</v>
      </c>
      <c r="C173" s="178" t="s">
        <v>425</v>
      </c>
      <c r="D173" s="178" t="s">
        <v>7</v>
      </c>
      <c r="E173" s="178" t="s">
        <v>422</v>
      </c>
      <c r="F173" s="178" t="s">
        <v>148</v>
      </c>
      <c r="G173" s="115">
        <v>61</v>
      </c>
      <c r="H173" s="178" t="s">
        <v>2982</v>
      </c>
      <c r="I173" s="178" t="s">
        <v>2983</v>
      </c>
      <c r="J173" s="178" t="s">
        <v>2984</v>
      </c>
      <c r="K173" s="178" t="s">
        <v>2925</v>
      </c>
      <c r="L173" s="157">
        <v>4.5138888888888888E-2</v>
      </c>
      <c r="M173" s="178" t="s">
        <v>463</v>
      </c>
      <c r="N173" s="171" t="s">
        <v>2985</v>
      </c>
      <c r="O173" s="171" t="s">
        <v>2986</v>
      </c>
    </row>
    <row r="174" spans="2:15" x14ac:dyDescent="0.25">
      <c r="B174" s="115">
        <v>164</v>
      </c>
      <c r="C174" s="178" t="s">
        <v>418</v>
      </c>
      <c r="D174" s="178" t="s">
        <v>6</v>
      </c>
      <c r="E174" s="178" t="s">
        <v>423</v>
      </c>
      <c r="F174" s="178" t="s">
        <v>148</v>
      </c>
      <c r="G174" s="115">
        <v>54</v>
      </c>
      <c r="H174" s="178" t="s">
        <v>1945</v>
      </c>
      <c r="I174" s="178" t="s">
        <v>2987</v>
      </c>
      <c r="J174" s="178" t="s">
        <v>2988</v>
      </c>
      <c r="K174" s="178" t="s">
        <v>2925</v>
      </c>
      <c r="L174" s="157">
        <v>3.7893518518518521E-2</v>
      </c>
      <c r="M174" s="178" t="s">
        <v>240</v>
      </c>
      <c r="N174" s="171" t="s">
        <v>2989</v>
      </c>
      <c r="O174" s="171" t="s">
        <v>151</v>
      </c>
    </row>
    <row r="175" spans="2:15" x14ac:dyDescent="0.25">
      <c r="B175" s="115">
        <v>165</v>
      </c>
      <c r="C175" s="178" t="s">
        <v>440</v>
      </c>
      <c r="D175" s="178" t="s">
        <v>112</v>
      </c>
      <c r="E175" s="178" t="s">
        <v>416</v>
      </c>
      <c r="F175" s="178" t="s">
        <v>150</v>
      </c>
      <c r="G175" s="115">
        <v>187</v>
      </c>
      <c r="H175" s="178" t="s">
        <v>634</v>
      </c>
      <c r="I175" s="178" t="s">
        <v>2323</v>
      </c>
      <c r="J175" s="178" t="s">
        <v>2990</v>
      </c>
      <c r="K175" s="178" t="s">
        <v>2925</v>
      </c>
      <c r="L175" s="157">
        <v>6.2638888888888897E-2</v>
      </c>
      <c r="M175" s="178" t="s">
        <v>237</v>
      </c>
      <c r="N175" s="171" t="s">
        <v>2991</v>
      </c>
      <c r="O175" s="171" t="s">
        <v>247</v>
      </c>
    </row>
    <row r="176" spans="2:15" x14ac:dyDescent="0.25">
      <c r="B176" s="115">
        <v>166</v>
      </c>
      <c r="C176" s="178" t="s">
        <v>439</v>
      </c>
      <c r="D176" s="178" t="s">
        <v>7</v>
      </c>
      <c r="E176" s="178" t="s">
        <v>417</v>
      </c>
      <c r="F176" s="178" t="s">
        <v>346</v>
      </c>
      <c r="G176" s="115">
        <v>71</v>
      </c>
      <c r="H176" s="178" t="s">
        <v>1532</v>
      </c>
      <c r="I176" s="178" t="s">
        <v>2912</v>
      </c>
      <c r="J176" s="178" t="s">
        <v>2992</v>
      </c>
      <c r="K176" s="178" t="s">
        <v>2993</v>
      </c>
      <c r="L176" s="157">
        <v>4.4351851851851858E-2</v>
      </c>
      <c r="M176" s="178" t="s">
        <v>237</v>
      </c>
      <c r="N176" s="171" t="s">
        <v>2994</v>
      </c>
      <c r="O176" s="171" t="s">
        <v>479</v>
      </c>
    </row>
    <row r="177" spans="2:15" x14ac:dyDescent="0.25">
      <c r="B177" s="115">
        <v>167</v>
      </c>
      <c r="C177" s="178" t="s">
        <v>424</v>
      </c>
      <c r="D177" s="178" t="s">
        <v>7</v>
      </c>
      <c r="E177" s="178" t="s">
        <v>297</v>
      </c>
      <c r="F177" s="178" t="s">
        <v>148</v>
      </c>
      <c r="G177" s="115">
        <v>78</v>
      </c>
      <c r="H177" s="178" t="s">
        <v>1873</v>
      </c>
      <c r="I177" s="178" t="s">
        <v>942</v>
      </c>
      <c r="J177" s="178" t="s">
        <v>2995</v>
      </c>
      <c r="K177" s="178" t="s">
        <v>2993</v>
      </c>
      <c r="L177" s="157">
        <v>4.9641203703703701E-2</v>
      </c>
      <c r="M177" s="178" t="s">
        <v>464</v>
      </c>
      <c r="N177" s="171" t="s">
        <v>2996</v>
      </c>
      <c r="O177" s="171" t="s">
        <v>1726</v>
      </c>
    </row>
    <row r="178" spans="2:15" x14ac:dyDescent="0.25">
      <c r="B178" s="115">
        <v>168</v>
      </c>
      <c r="C178" s="178" t="s">
        <v>427</v>
      </c>
      <c r="D178" s="178" t="s">
        <v>7</v>
      </c>
      <c r="E178" s="178" t="s">
        <v>420</v>
      </c>
      <c r="F178" s="178" t="s">
        <v>150</v>
      </c>
      <c r="G178" s="115">
        <v>47</v>
      </c>
      <c r="H178" s="178" t="s">
        <v>2997</v>
      </c>
      <c r="I178" s="178" t="s">
        <v>2333</v>
      </c>
      <c r="J178" s="178" t="s">
        <v>2998</v>
      </c>
      <c r="K178" s="178" t="s">
        <v>2993</v>
      </c>
      <c r="L178" s="157">
        <v>3.3854166666666664E-2</v>
      </c>
      <c r="M178" s="178" t="s">
        <v>340</v>
      </c>
      <c r="N178" s="171" t="s">
        <v>2999</v>
      </c>
      <c r="O178" s="171" t="s">
        <v>1214</v>
      </c>
    </row>
    <row r="179" spans="2:15" x14ac:dyDescent="0.25">
      <c r="B179" s="115">
        <v>169</v>
      </c>
      <c r="C179" s="178" t="s">
        <v>327</v>
      </c>
      <c r="D179" s="178" t="s">
        <v>112</v>
      </c>
      <c r="E179" s="178" t="s">
        <v>298</v>
      </c>
      <c r="F179" s="178" t="s">
        <v>149</v>
      </c>
      <c r="G179" s="115">
        <v>87</v>
      </c>
      <c r="H179" s="178" t="s">
        <v>634</v>
      </c>
      <c r="I179" s="178" t="s">
        <v>634</v>
      </c>
      <c r="J179" s="178" t="s">
        <v>801</v>
      </c>
      <c r="K179" s="178" t="s">
        <v>2993</v>
      </c>
      <c r="L179" s="157">
        <v>5.0173611111111106E-2</v>
      </c>
      <c r="M179" s="178" t="s">
        <v>336</v>
      </c>
      <c r="N179" s="171" t="s">
        <v>3000</v>
      </c>
      <c r="O179" s="171" t="s">
        <v>2498</v>
      </c>
    </row>
    <row r="180" spans="2:15" x14ac:dyDescent="0.25">
      <c r="B180" s="115">
        <v>170</v>
      </c>
      <c r="C180" s="178" t="s">
        <v>426</v>
      </c>
      <c r="D180" s="178" t="s">
        <v>7</v>
      </c>
      <c r="E180" s="178" t="s">
        <v>419</v>
      </c>
      <c r="F180" s="178" t="s">
        <v>148</v>
      </c>
      <c r="G180" s="115">
        <v>58</v>
      </c>
      <c r="H180" s="178" t="s">
        <v>3001</v>
      </c>
      <c r="I180" s="178" t="s">
        <v>3002</v>
      </c>
      <c r="J180" s="178" t="s">
        <v>3003</v>
      </c>
      <c r="K180" s="178" t="s">
        <v>2993</v>
      </c>
      <c r="L180" s="157">
        <v>3.9687500000000001E-2</v>
      </c>
      <c r="M180" s="178" t="s">
        <v>465</v>
      </c>
      <c r="N180" s="171" t="s">
        <v>3004</v>
      </c>
      <c r="O180" s="171" t="s">
        <v>3005</v>
      </c>
    </row>
    <row r="181" spans="2:15" x14ac:dyDescent="0.25">
      <c r="B181" s="115">
        <v>171</v>
      </c>
      <c r="C181" s="178" t="s">
        <v>428</v>
      </c>
      <c r="D181" s="178" t="s">
        <v>112</v>
      </c>
      <c r="E181" s="178" t="s">
        <v>421</v>
      </c>
      <c r="F181" s="178" t="s">
        <v>146</v>
      </c>
      <c r="G181" s="115">
        <v>38</v>
      </c>
      <c r="H181" s="178" t="s">
        <v>814</v>
      </c>
      <c r="I181" s="178" t="s">
        <v>634</v>
      </c>
      <c r="J181" s="178" t="s">
        <v>3006</v>
      </c>
      <c r="K181" s="178" t="s">
        <v>2993</v>
      </c>
      <c r="L181" s="157">
        <v>4.0289351851851847E-2</v>
      </c>
      <c r="M181" s="178" t="s">
        <v>347</v>
      </c>
      <c r="N181" s="171" t="s">
        <v>3007</v>
      </c>
      <c r="O181" s="171" t="s">
        <v>3008</v>
      </c>
    </row>
    <row r="182" spans="2:15" x14ac:dyDescent="0.25">
      <c r="B182" s="115">
        <v>172</v>
      </c>
      <c r="C182" s="178" t="s">
        <v>422</v>
      </c>
      <c r="D182" s="178" t="s">
        <v>112</v>
      </c>
      <c r="E182" s="178" t="s">
        <v>428</v>
      </c>
      <c r="F182" s="178" t="s">
        <v>150</v>
      </c>
      <c r="G182" s="115">
        <v>136</v>
      </c>
      <c r="H182" s="178" t="s">
        <v>1160</v>
      </c>
      <c r="I182" s="178" t="s">
        <v>3009</v>
      </c>
      <c r="J182" s="178" t="s">
        <v>3010</v>
      </c>
      <c r="K182" s="178" t="s">
        <v>2993</v>
      </c>
      <c r="L182" s="157">
        <v>5.4594907407407411E-2</v>
      </c>
      <c r="M182" s="178" t="s">
        <v>335</v>
      </c>
      <c r="N182" s="171" t="s">
        <v>3011</v>
      </c>
      <c r="O182" s="171" t="s">
        <v>3012</v>
      </c>
    </row>
    <row r="183" spans="2:15" x14ac:dyDescent="0.25">
      <c r="B183" s="115">
        <v>173</v>
      </c>
      <c r="C183" s="178" t="s">
        <v>421</v>
      </c>
      <c r="D183" s="178" t="s">
        <v>6</v>
      </c>
      <c r="E183" s="178" t="s">
        <v>426</v>
      </c>
      <c r="F183" s="178" t="s">
        <v>148</v>
      </c>
      <c r="G183" s="115">
        <v>42</v>
      </c>
      <c r="H183" s="178" t="s">
        <v>686</v>
      </c>
      <c r="I183" s="178" t="s">
        <v>1979</v>
      </c>
      <c r="J183" s="178" t="s">
        <v>3013</v>
      </c>
      <c r="K183" s="178" t="s">
        <v>2993</v>
      </c>
      <c r="L183" s="157">
        <v>3.7280092592592594E-2</v>
      </c>
      <c r="M183" s="178" t="s">
        <v>168</v>
      </c>
      <c r="N183" s="171" t="s">
        <v>3014</v>
      </c>
      <c r="O183" s="171" t="s">
        <v>3015</v>
      </c>
    </row>
    <row r="184" spans="2:15" x14ac:dyDescent="0.25">
      <c r="B184" s="115">
        <v>174</v>
      </c>
      <c r="C184" s="178" t="s">
        <v>419</v>
      </c>
      <c r="D184" s="178" t="s">
        <v>6</v>
      </c>
      <c r="E184" s="178" t="s">
        <v>327</v>
      </c>
      <c r="F184" s="178" t="s">
        <v>153</v>
      </c>
      <c r="G184" s="115">
        <v>18</v>
      </c>
      <c r="H184" s="178" t="s">
        <v>1407</v>
      </c>
      <c r="I184" s="178" t="s">
        <v>1033</v>
      </c>
      <c r="J184" s="178" t="s">
        <v>3016</v>
      </c>
      <c r="K184" s="178" t="s">
        <v>2993</v>
      </c>
      <c r="L184" s="157">
        <v>1.9814814814814816E-2</v>
      </c>
      <c r="M184" s="178" t="s">
        <v>309</v>
      </c>
      <c r="N184" s="171" t="s">
        <v>3017</v>
      </c>
      <c r="O184" s="171" t="s">
        <v>3018</v>
      </c>
    </row>
    <row r="185" spans="2:15" x14ac:dyDescent="0.25">
      <c r="B185" s="115">
        <v>175</v>
      </c>
      <c r="C185" s="178" t="s">
        <v>298</v>
      </c>
      <c r="D185" s="178" t="s">
        <v>6</v>
      </c>
      <c r="E185" s="178" t="s">
        <v>427</v>
      </c>
      <c r="F185" s="178" t="s">
        <v>306</v>
      </c>
      <c r="G185" s="115">
        <v>80</v>
      </c>
      <c r="H185" s="178" t="s">
        <v>729</v>
      </c>
      <c r="I185" s="178" t="s">
        <v>2294</v>
      </c>
      <c r="J185" s="178" t="s">
        <v>3019</v>
      </c>
      <c r="K185" s="178" t="s">
        <v>2993</v>
      </c>
      <c r="L185" s="157">
        <v>4.8657407407407406E-2</v>
      </c>
      <c r="M185" s="178" t="s">
        <v>355</v>
      </c>
      <c r="N185" s="171" t="s">
        <v>3020</v>
      </c>
      <c r="O185" s="171" t="s">
        <v>2622</v>
      </c>
    </row>
    <row r="186" spans="2:15" x14ac:dyDescent="0.25">
      <c r="B186" s="115">
        <v>176</v>
      </c>
      <c r="C186" s="178" t="s">
        <v>420</v>
      </c>
      <c r="D186" s="178" t="s">
        <v>6</v>
      </c>
      <c r="E186" s="178" t="s">
        <v>424</v>
      </c>
      <c r="F186" s="178" t="s">
        <v>148</v>
      </c>
      <c r="G186" s="115">
        <v>51</v>
      </c>
      <c r="H186" s="178" t="s">
        <v>3021</v>
      </c>
      <c r="I186" s="178" t="s">
        <v>3022</v>
      </c>
      <c r="J186" s="178" t="s">
        <v>3023</v>
      </c>
      <c r="K186" s="178" t="s">
        <v>2993</v>
      </c>
      <c r="L186" s="157">
        <v>3.8634259259259257E-2</v>
      </c>
      <c r="M186" s="178" t="s">
        <v>243</v>
      </c>
      <c r="N186" s="171" t="s">
        <v>3024</v>
      </c>
      <c r="O186" s="171" t="s">
        <v>257</v>
      </c>
    </row>
    <row r="187" spans="2:15" x14ac:dyDescent="0.25">
      <c r="B187" s="115">
        <v>177</v>
      </c>
      <c r="C187" s="178" t="s">
        <v>297</v>
      </c>
      <c r="D187" s="178" t="s">
        <v>112</v>
      </c>
      <c r="E187" s="178" t="s">
        <v>439</v>
      </c>
      <c r="F187" s="178" t="s">
        <v>146</v>
      </c>
      <c r="G187" s="115">
        <v>58</v>
      </c>
      <c r="H187" s="178" t="s">
        <v>1945</v>
      </c>
      <c r="I187" s="178" t="s">
        <v>634</v>
      </c>
      <c r="J187" s="178" t="s">
        <v>3025</v>
      </c>
      <c r="K187" s="178" t="s">
        <v>2993</v>
      </c>
      <c r="L187" s="157">
        <v>4.0752314814814811E-2</v>
      </c>
      <c r="M187" s="178" t="s">
        <v>168</v>
      </c>
      <c r="N187" s="171" t="s">
        <v>3026</v>
      </c>
      <c r="O187" s="171" t="s">
        <v>3027</v>
      </c>
    </row>
    <row r="188" spans="2:15" x14ac:dyDescent="0.25">
      <c r="B188" s="115">
        <v>178</v>
      </c>
      <c r="C188" s="178" t="s">
        <v>417</v>
      </c>
      <c r="D188" s="178" t="s">
        <v>6</v>
      </c>
      <c r="E188" s="178" t="s">
        <v>440</v>
      </c>
      <c r="F188" s="178" t="s">
        <v>150</v>
      </c>
      <c r="G188" s="115">
        <v>86</v>
      </c>
      <c r="H188" s="178" t="s">
        <v>3028</v>
      </c>
      <c r="I188" s="178" t="s">
        <v>976</v>
      </c>
      <c r="J188" s="178" t="s">
        <v>3029</v>
      </c>
      <c r="K188" s="178" t="s">
        <v>2993</v>
      </c>
      <c r="L188" s="157">
        <v>5.0173611111111106E-2</v>
      </c>
      <c r="M188" s="178" t="s">
        <v>13</v>
      </c>
      <c r="N188" s="171" t="s">
        <v>3030</v>
      </c>
      <c r="O188" s="171" t="s">
        <v>1088</v>
      </c>
    </row>
    <row r="189" spans="2:15" x14ac:dyDescent="0.25">
      <c r="B189" s="115">
        <v>179</v>
      </c>
      <c r="C189" s="178" t="s">
        <v>416</v>
      </c>
      <c r="D189" s="178" t="s">
        <v>6</v>
      </c>
      <c r="E189" s="178" t="s">
        <v>418</v>
      </c>
      <c r="F189" s="178" t="s">
        <v>306</v>
      </c>
      <c r="G189" s="115">
        <v>96</v>
      </c>
      <c r="H189" s="178" t="s">
        <v>729</v>
      </c>
      <c r="I189" s="178" t="s">
        <v>1822</v>
      </c>
      <c r="J189" s="178" t="s">
        <v>3031</v>
      </c>
      <c r="K189" s="178" t="s">
        <v>2993</v>
      </c>
      <c r="L189" s="157">
        <v>4.9085648148148149E-2</v>
      </c>
      <c r="M189" s="178" t="s">
        <v>17</v>
      </c>
      <c r="N189" s="171" t="s">
        <v>3032</v>
      </c>
      <c r="O189" s="171" t="s">
        <v>155</v>
      </c>
    </row>
    <row r="190" spans="2:15" x14ac:dyDescent="0.25">
      <c r="B190" s="115">
        <v>180</v>
      </c>
      <c r="C190" s="178" t="s">
        <v>423</v>
      </c>
      <c r="D190" s="178" t="s">
        <v>6</v>
      </c>
      <c r="E190" s="178" t="s">
        <v>425</v>
      </c>
      <c r="F190" s="178" t="s">
        <v>148</v>
      </c>
      <c r="G190" s="115">
        <v>57</v>
      </c>
      <c r="H190" s="178" t="s">
        <v>3033</v>
      </c>
      <c r="I190" s="178" t="s">
        <v>3034</v>
      </c>
      <c r="J190" s="178" t="s">
        <v>3035</v>
      </c>
      <c r="K190" s="178" t="s">
        <v>2993</v>
      </c>
      <c r="L190" s="157">
        <v>4.238425925925926E-2</v>
      </c>
      <c r="M190" s="178" t="s">
        <v>240</v>
      </c>
      <c r="N190" s="171" t="s">
        <v>3036</v>
      </c>
      <c r="O190" s="171" t="s">
        <v>2538</v>
      </c>
    </row>
    <row r="191" spans="2:15" x14ac:dyDescent="0.25">
      <c r="B191" s="115">
        <v>181</v>
      </c>
      <c r="C191" s="178" t="s">
        <v>423</v>
      </c>
      <c r="D191" s="178" t="s">
        <v>112</v>
      </c>
      <c r="E191" s="178" t="s">
        <v>422</v>
      </c>
      <c r="F191" s="178" t="s">
        <v>150</v>
      </c>
      <c r="G191" s="115">
        <v>56</v>
      </c>
      <c r="H191" s="178" t="s">
        <v>634</v>
      </c>
      <c r="I191" s="178" t="s">
        <v>3037</v>
      </c>
      <c r="J191" s="178" t="s">
        <v>3038</v>
      </c>
      <c r="K191" s="178" t="s">
        <v>2993</v>
      </c>
      <c r="L191" s="157">
        <v>3.9155092592592596E-2</v>
      </c>
      <c r="M191" s="178" t="s">
        <v>170</v>
      </c>
      <c r="N191" s="171" t="s">
        <v>3039</v>
      </c>
      <c r="O191" s="171" t="s">
        <v>2800</v>
      </c>
    </row>
    <row r="192" spans="2:15" x14ac:dyDescent="0.25">
      <c r="B192" s="115">
        <v>182</v>
      </c>
      <c r="C192" s="178" t="s">
        <v>425</v>
      </c>
      <c r="D192" s="178" t="s">
        <v>7</v>
      </c>
      <c r="E192" s="178" t="s">
        <v>416</v>
      </c>
      <c r="F192" s="178" t="s">
        <v>150</v>
      </c>
      <c r="G192" s="115">
        <v>70</v>
      </c>
      <c r="H192" s="178" t="s">
        <v>3040</v>
      </c>
      <c r="I192" s="178" t="s">
        <v>3041</v>
      </c>
      <c r="J192" s="178" t="s">
        <v>3042</v>
      </c>
      <c r="K192" s="178" t="s">
        <v>2993</v>
      </c>
      <c r="L192" s="157">
        <v>4.3344907407407408E-2</v>
      </c>
      <c r="M192" s="178" t="s">
        <v>334</v>
      </c>
      <c r="N192" s="171" t="s">
        <v>3043</v>
      </c>
      <c r="O192" s="171" t="s">
        <v>1995</v>
      </c>
    </row>
    <row r="193" spans="2:15" x14ac:dyDescent="0.25">
      <c r="B193" s="115">
        <v>183</v>
      </c>
      <c r="C193" s="178" t="s">
        <v>418</v>
      </c>
      <c r="D193" s="178" t="s">
        <v>6</v>
      </c>
      <c r="E193" s="178" t="s">
        <v>417</v>
      </c>
      <c r="F193" s="178" t="s">
        <v>306</v>
      </c>
      <c r="G193" s="115">
        <v>57</v>
      </c>
      <c r="H193" s="178" t="s">
        <v>728</v>
      </c>
      <c r="I193" s="178" t="s">
        <v>3044</v>
      </c>
      <c r="J193" s="178" t="s">
        <v>3045</v>
      </c>
      <c r="K193" s="178" t="s">
        <v>2993</v>
      </c>
      <c r="L193" s="157">
        <v>4.3425925925925923E-2</v>
      </c>
      <c r="M193" s="178" t="s">
        <v>239</v>
      </c>
      <c r="N193" s="171" t="s">
        <v>3046</v>
      </c>
      <c r="O193" s="171" t="s">
        <v>2549</v>
      </c>
    </row>
    <row r="194" spans="2:15" x14ac:dyDescent="0.25">
      <c r="B194" s="115">
        <v>184</v>
      </c>
      <c r="C194" s="178" t="s">
        <v>440</v>
      </c>
      <c r="D194" s="178" t="s">
        <v>6</v>
      </c>
      <c r="E194" s="178" t="s">
        <v>297</v>
      </c>
      <c r="F194" s="178" t="s">
        <v>148</v>
      </c>
      <c r="G194" s="115">
        <v>88</v>
      </c>
      <c r="H194" s="178" t="s">
        <v>976</v>
      </c>
      <c r="I194" s="178" t="s">
        <v>3047</v>
      </c>
      <c r="J194" s="178" t="s">
        <v>3048</v>
      </c>
      <c r="K194" s="178" t="s">
        <v>2993</v>
      </c>
      <c r="L194" s="157">
        <v>5.1238425925925923E-2</v>
      </c>
      <c r="M194" s="178" t="s">
        <v>12</v>
      </c>
      <c r="N194" s="171" t="s">
        <v>3049</v>
      </c>
      <c r="O194" s="171" t="s">
        <v>147</v>
      </c>
    </row>
    <row r="195" spans="2:15" x14ac:dyDescent="0.25">
      <c r="B195" s="115">
        <v>185</v>
      </c>
      <c r="C195" s="178" t="s">
        <v>439</v>
      </c>
      <c r="D195" s="178" t="s">
        <v>7</v>
      </c>
      <c r="E195" s="178" t="s">
        <v>420</v>
      </c>
      <c r="F195" s="178" t="s">
        <v>148</v>
      </c>
      <c r="G195" s="115">
        <v>56</v>
      </c>
      <c r="H195" s="178" t="s">
        <v>3050</v>
      </c>
      <c r="I195" s="178" t="s">
        <v>3051</v>
      </c>
      <c r="J195" s="178" t="s">
        <v>3052</v>
      </c>
      <c r="K195" s="178" t="s">
        <v>2993</v>
      </c>
      <c r="L195" s="157">
        <v>3.664351851851852E-2</v>
      </c>
      <c r="M195" s="178" t="s">
        <v>24</v>
      </c>
      <c r="N195" s="171" t="s">
        <v>3053</v>
      </c>
      <c r="O195" s="171" t="s">
        <v>1644</v>
      </c>
    </row>
    <row r="196" spans="2:15" x14ac:dyDescent="0.25">
      <c r="B196" s="115">
        <v>186</v>
      </c>
      <c r="C196" s="178" t="s">
        <v>424</v>
      </c>
      <c r="D196" s="178" t="s">
        <v>112</v>
      </c>
      <c r="E196" s="178" t="s">
        <v>298</v>
      </c>
      <c r="F196" s="178" t="s">
        <v>149</v>
      </c>
      <c r="G196" s="115">
        <v>36</v>
      </c>
      <c r="H196" s="178" t="s">
        <v>634</v>
      </c>
      <c r="I196" s="178" t="s">
        <v>634</v>
      </c>
      <c r="J196" s="178" t="s">
        <v>3054</v>
      </c>
      <c r="K196" s="178" t="s">
        <v>2993</v>
      </c>
      <c r="L196" s="157">
        <v>3.875E-2</v>
      </c>
      <c r="M196" s="178" t="s">
        <v>446</v>
      </c>
      <c r="N196" s="171" t="s">
        <v>3055</v>
      </c>
      <c r="O196" s="171" t="s">
        <v>2560</v>
      </c>
    </row>
    <row r="197" spans="2:15" x14ac:dyDescent="0.25">
      <c r="B197" s="115">
        <v>187</v>
      </c>
      <c r="C197" s="178" t="s">
        <v>427</v>
      </c>
      <c r="D197" s="178" t="s">
        <v>7</v>
      </c>
      <c r="E197" s="178" t="s">
        <v>419</v>
      </c>
      <c r="F197" s="178" t="s">
        <v>346</v>
      </c>
      <c r="G197" s="115">
        <v>55</v>
      </c>
      <c r="H197" s="178" t="s">
        <v>3056</v>
      </c>
      <c r="I197" s="178" t="s">
        <v>2454</v>
      </c>
      <c r="J197" s="178" t="s">
        <v>3057</v>
      </c>
      <c r="K197" s="178" t="s">
        <v>2993</v>
      </c>
      <c r="L197" s="157">
        <v>5.3819444444444448E-2</v>
      </c>
      <c r="M197" s="178" t="s">
        <v>237</v>
      </c>
      <c r="N197" s="171" t="s">
        <v>3058</v>
      </c>
      <c r="O197" s="171" t="s">
        <v>477</v>
      </c>
    </row>
    <row r="198" spans="2:15" x14ac:dyDescent="0.25">
      <c r="B198" s="115">
        <v>188</v>
      </c>
      <c r="C198" s="178" t="s">
        <v>327</v>
      </c>
      <c r="D198" s="178" t="s">
        <v>6</v>
      </c>
      <c r="E198" s="178" t="s">
        <v>421</v>
      </c>
      <c r="F198" s="178" t="s">
        <v>150</v>
      </c>
      <c r="G198" s="115">
        <v>97</v>
      </c>
      <c r="H198" s="178" t="s">
        <v>3059</v>
      </c>
      <c r="I198" s="178" t="s">
        <v>3060</v>
      </c>
      <c r="J198" s="178" t="s">
        <v>3061</v>
      </c>
      <c r="K198" s="178" t="s">
        <v>2993</v>
      </c>
      <c r="L198" s="157">
        <v>5.1736111111111115E-2</v>
      </c>
      <c r="M198" s="178" t="s">
        <v>252</v>
      </c>
      <c r="N198" s="171" t="s">
        <v>3062</v>
      </c>
      <c r="O198" s="171" t="s">
        <v>1018</v>
      </c>
    </row>
    <row r="199" spans="2:15" x14ac:dyDescent="0.25">
      <c r="B199" s="115">
        <v>189</v>
      </c>
      <c r="C199" s="178" t="s">
        <v>426</v>
      </c>
      <c r="D199" s="178" t="s">
        <v>6</v>
      </c>
      <c r="E199" s="178" t="s">
        <v>428</v>
      </c>
      <c r="F199" s="178" t="s">
        <v>148</v>
      </c>
      <c r="G199" s="115">
        <v>54</v>
      </c>
      <c r="H199" s="178" t="s">
        <v>2543</v>
      </c>
      <c r="I199" s="178" t="s">
        <v>3063</v>
      </c>
      <c r="J199" s="178" t="s">
        <v>3064</v>
      </c>
      <c r="K199" s="178" t="s">
        <v>3065</v>
      </c>
      <c r="L199" s="157">
        <v>4.1076388888888891E-2</v>
      </c>
      <c r="M199" s="178" t="s">
        <v>337</v>
      </c>
      <c r="N199" s="171" t="s">
        <v>3066</v>
      </c>
      <c r="O199" s="171" t="s">
        <v>1843</v>
      </c>
    </row>
    <row r="200" spans="2:15" x14ac:dyDescent="0.25">
      <c r="B200" s="115">
        <v>190</v>
      </c>
      <c r="C200" s="178" t="s">
        <v>422</v>
      </c>
      <c r="D200" s="178" t="s">
        <v>112</v>
      </c>
      <c r="E200" s="178" t="s">
        <v>426</v>
      </c>
      <c r="F200" s="178" t="s">
        <v>146</v>
      </c>
      <c r="G200" s="115">
        <v>51</v>
      </c>
      <c r="H200" s="178" t="s">
        <v>634</v>
      </c>
      <c r="I200" s="178" t="s">
        <v>634</v>
      </c>
      <c r="J200" s="178" t="s">
        <v>3067</v>
      </c>
      <c r="K200" s="178" t="s">
        <v>3065</v>
      </c>
      <c r="L200" s="157">
        <v>3.6180555555555556E-2</v>
      </c>
      <c r="M200" s="178" t="s">
        <v>198</v>
      </c>
      <c r="N200" s="171" t="s">
        <v>3068</v>
      </c>
      <c r="O200" s="171" t="s">
        <v>163</v>
      </c>
    </row>
    <row r="201" spans="2:15" x14ac:dyDescent="0.25">
      <c r="B201" s="115">
        <v>191</v>
      </c>
      <c r="C201" s="178" t="s">
        <v>428</v>
      </c>
      <c r="D201" s="178" t="s">
        <v>7</v>
      </c>
      <c r="E201" s="178" t="s">
        <v>327</v>
      </c>
      <c r="F201" s="178" t="s">
        <v>148</v>
      </c>
      <c r="G201" s="115">
        <v>54</v>
      </c>
      <c r="H201" s="178" t="s">
        <v>3069</v>
      </c>
      <c r="I201" s="178" t="s">
        <v>3070</v>
      </c>
      <c r="J201" s="178" t="s">
        <v>3071</v>
      </c>
      <c r="K201" s="178" t="s">
        <v>3065</v>
      </c>
      <c r="L201" s="157">
        <v>4.553240740740741E-2</v>
      </c>
      <c r="M201" s="178" t="s">
        <v>176</v>
      </c>
      <c r="N201" s="171" t="s">
        <v>3072</v>
      </c>
      <c r="O201" s="171" t="s">
        <v>2580</v>
      </c>
    </row>
    <row r="202" spans="2:15" x14ac:dyDescent="0.25">
      <c r="B202" s="115">
        <v>192</v>
      </c>
      <c r="C202" s="178" t="s">
        <v>421</v>
      </c>
      <c r="D202" s="178" t="s">
        <v>6</v>
      </c>
      <c r="E202" s="178" t="s">
        <v>427</v>
      </c>
      <c r="F202" s="178" t="s">
        <v>150</v>
      </c>
      <c r="G202" s="115">
        <v>58</v>
      </c>
      <c r="H202" s="178" t="s">
        <v>2564</v>
      </c>
      <c r="I202" s="178" t="s">
        <v>3073</v>
      </c>
      <c r="J202" s="178" t="s">
        <v>3074</v>
      </c>
      <c r="K202" s="178" t="s">
        <v>3065</v>
      </c>
      <c r="L202" s="157">
        <v>4.4398148148148152E-2</v>
      </c>
      <c r="M202" s="178" t="s">
        <v>391</v>
      </c>
      <c r="N202" s="171" t="s">
        <v>3075</v>
      </c>
      <c r="O202" s="171" t="s">
        <v>480</v>
      </c>
    </row>
    <row r="203" spans="2:15" x14ac:dyDescent="0.25">
      <c r="B203" s="115">
        <v>193</v>
      </c>
      <c r="C203" s="178" t="s">
        <v>419</v>
      </c>
      <c r="D203" s="178" t="s">
        <v>112</v>
      </c>
      <c r="E203" s="178" t="s">
        <v>424</v>
      </c>
      <c r="F203" s="178" t="s">
        <v>146</v>
      </c>
      <c r="G203" s="115">
        <v>29</v>
      </c>
      <c r="H203" s="178" t="s">
        <v>634</v>
      </c>
      <c r="I203" s="178" t="s">
        <v>634</v>
      </c>
      <c r="J203" s="178" t="s">
        <v>3076</v>
      </c>
      <c r="K203" s="178" t="s">
        <v>3065</v>
      </c>
      <c r="L203" s="157">
        <v>3.4479166666666665E-2</v>
      </c>
      <c r="M203" s="178" t="s">
        <v>253</v>
      </c>
      <c r="N203" s="171" t="s">
        <v>3077</v>
      </c>
      <c r="O203" s="171" t="s">
        <v>1949</v>
      </c>
    </row>
    <row r="204" spans="2:15" x14ac:dyDescent="0.25">
      <c r="B204" s="115">
        <v>194</v>
      </c>
      <c r="C204" s="178" t="s">
        <v>298</v>
      </c>
      <c r="D204" s="178" t="s">
        <v>6</v>
      </c>
      <c r="E204" s="178" t="s">
        <v>439</v>
      </c>
      <c r="F204" s="178" t="s">
        <v>150</v>
      </c>
      <c r="G204" s="115">
        <v>100</v>
      </c>
      <c r="H204" s="178" t="s">
        <v>2842</v>
      </c>
      <c r="I204" s="178" t="s">
        <v>2553</v>
      </c>
      <c r="J204" s="178" t="s">
        <v>3078</v>
      </c>
      <c r="K204" s="178" t="s">
        <v>3065</v>
      </c>
      <c r="L204" s="157">
        <v>5.0937499999999997E-2</v>
      </c>
      <c r="M204" s="178" t="s">
        <v>349</v>
      </c>
      <c r="N204" s="171" t="s">
        <v>3079</v>
      </c>
      <c r="O204" s="171" t="s">
        <v>174</v>
      </c>
    </row>
    <row r="205" spans="2:15" x14ac:dyDescent="0.25">
      <c r="B205" s="115">
        <v>195</v>
      </c>
      <c r="C205" s="178" t="s">
        <v>420</v>
      </c>
      <c r="D205" s="178" t="s">
        <v>7</v>
      </c>
      <c r="E205" s="178" t="s">
        <v>440</v>
      </c>
      <c r="F205" s="178" t="s">
        <v>148</v>
      </c>
      <c r="G205" s="115">
        <v>121</v>
      </c>
      <c r="H205" s="178" t="s">
        <v>1873</v>
      </c>
      <c r="I205" s="178" t="s">
        <v>3080</v>
      </c>
      <c r="J205" s="178" t="s">
        <v>3081</v>
      </c>
      <c r="K205" s="178" t="s">
        <v>3065</v>
      </c>
      <c r="L205" s="157">
        <v>5.3865740740740742E-2</v>
      </c>
      <c r="M205" s="178" t="s">
        <v>239</v>
      </c>
      <c r="N205" s="171" t="s">
        <v>3082</v>
      </c>
      <c r="O205" s="171" t="s">
        <v>313</v>
      </c>
    </row>
    <row r="206" spans="2:15" x14ac:dyDescent="0.25">
      <c r="B206" s="115">
        <v>196</v>
      </c>
      <c r="C206" s="178" t="s">
        <v>297</v>
      </c>
      <c r="D206" s="178" t="s">
        <v>7</v>
      </c>
      <c r="E206" s="178" t="s">
        <v>418</v>
      </c>
      <c r="F206" s="178" t="s">
        <v>150</v>
      </c>
      <c r="G206" s="115">
        <v>61</v>
      </c>
      <c r="H206" s="178" t="s">
        <v>3083</v>
      </c>
      <c r="I206" s="178" t="s">
        <v>3084</v>
      </c>
      <c r="J206" s="178" t="s">
        <v>3085</v>
      </c>
      <c r="K206" s="178" t="s">
        <v>3065</v>
      </c>
      <c r="L206" s="157">
        <v>4.4074074074074071E-2</v>
      </c>
      <c r="M206" s="178" t="s">
        <v>261</v>
      </c>
      <c r="N206" s="171" t="s">
        <v>3086</v>
      </c>
      <c r="O206" s="171" t="s">
        <v>1759</v>
      </c>
    </row>
    <row r="207" spans="2:15" x14ac:dyDescent="0.25">
      <c r="B207" s="115">
        <v>197</v>
      </c>
      <c r="C207" s="178" t="s">
        <v>417</v>
      </c>
      <c r="D207" s="178" t="s">
        <v>6</v>
      </c>
      <c r="E207" s="178" t="s">
        <v>425</v>
      </c>
      <c r="F207" s="178" t="s">
        <v>306</v>
      </c>
      <c r="G207" s="115">
        <v>59</v>
      </c>
      <c r="H207" s="178" t="s">
        <v>3087</v>
      </c>
      <c r="I207" s="178" t="s">
        <v>2627</v>
      </c>
      <c r="J207" s="178" t="s">
        <v>3088</v>
      </c>
      <c r="K207" s="178" t="s">
        <v>3065</v>
      </c>
      <c r="L207" s="157">
        <v>4.7615740740740743E-2</v>
      </c>
      <c r="M207" s="178" t="s">
        <v>274</v>
      </c>
      <c r="N207" s="171" t="s">
        <v>3089</v>
      </c>
      <c r="O207" s="171" t="s">
        <v>3090</v>
      </c>
    </row>
    <row r="208" spans="2:15" x14ac:dyDescent="0.25">
      <c r="B208" s="115">
        <v>198</v>
      </c>
      <c r="C208" s="178" t="s">
        <v>416</v>
      </c>
      <c r="D208" s="178" t="s">
        <v>6</v>
      </c>
      <c r="E208" s="178" t="s">
        <v>423</v>
      </c>
      <c r="F208" s="178" t="s">
        <v>150</v>
      </c>
      <c r="G208" s="115">
        <v>73</v>
      </c>
      <c r="H208" s="178" t="s">
        <v>3091</v>
      </c>
      <c r="I208" s="178" t="s">
        <v>3092</v>
      </c>
      <c r="J208" s="178" t="s">
        <v>3093</v>
      </c>
      <c r="K208" s="178" t="s">
        <v>3065</v>
      </c>
      <c r="L208" s="157">
        <v>4.3460648148148151E-2</v>
      </c>
      <c r="M208" s="178" t="s">
        <v>88</v>
      </c>
      <c r="N208" s="171" t="s">
        <v>3094</v>
      </c>
      <c r="O208" s="171" t="s">
        <v>358</v>
      </c>
    </row>
    <row r="209" spans="2:15" x14ac:dyDescent="0.25">
      <c r="B209" s="115">
        <v>199</v>
      </c>
      <c r="C209" s="178" t="s">
        <v>416</v>
      </c>
      <c r="D209" s="178" t="s">
        <v>6</v>
      </c>
      <c r="E209" s="178" t="s">
        <v>422</v>
      </c>
      <c r="F209" s="178" t="s">
        <v>306</v>
      </c>
      <c r="G209" s="115">
        <v>82</v>
      </c>
      <c r="H209" s="178" t="s">
        <v>729</v>
      </c>
      <c r="I209" s="178" t="s">
        <v>729</v>
      </c>
      <c r="J209" s="178" t="s">
        <v>3095</v>
      </c>
      <c r="K209" s="178" t="s">
        <v>3065</v>
      </c>
      <c r="L209" s="157">
        <v>4.6597222222222227E-2</v>
      </c>
      <c r="M209" s="178" t="s">
        <v>169</v>
      </c>
      <c r="N209" s="171" t="s">
        <v>3096</v>
      </c>
      <c r="O209" s="171" t="s">
        <v>147</v>
      </c>
    </row>
    <row r="210" spans="2:15" x14ac:dyDescent="0.25">
      <c r="B210" s="115">
        <v>200</v>
      </c>
      <c r="C210" s="178" t="s">
        <v>423</v>
      </c>
      <c r="D210" s="178" t="s">
        <v>112</v>
      </c>
      <c r="E210" s="178" t="s">
        <v>417</v>
      </c>
      <c r="F210" s="178" t="s">
        <v>150</v>
      </c>
      <c r="G210" s="115">
        <v>66</v>
      </c>
      <c r="H210" s="178" t="s">
        <v>634</v>
      </c>
      <c r="I210" s="178" t="s">
        <v>1558</v>
      </c>
      <c r="J210" s="178" t="s">
        <v>3097</v>
      </c>
      <c r="K210" s="178" t="s">
        <v>3065</v>
      </c>
      <c r="L210" s="157">
        <v>4.370370370370371E-2</v>
      </c>
      <c r="M210" s="178" t="s">
        <v>390</v>
      </c>
      <c r="N210" s="171" t="s">
        <v>3098</v>
      </c>
      <c r="O210" s="171" t="s">
        <v>481</v>
      </c>
    </row>
    <row r="211" spans="2:15" x14ac:dyDescent="0.25">
      <c r="B211" s="115">
        <v>201</v>
      </c>
      <c r="C211" s="178" t="s">
        <v>425</v>
      </c>
      <c r="D211" s="178" t="s">
        <v>112</v>
      </c>
      <c r="E211" s="178" t="s">
        <v>297</v>
      </c>
      <c r="F211" s="178" t="s">
        <v>146</v>
      </c>
      <c r="G211" s="115">
        <v>53</v>
      </c>
      <c r="H211" s="178" t="s">
        <v>634</v>
      </c>
      <c r="I211" s="178" t="s">
        <v>634</v>
      </c>
      <c r="J211" s="178" t="s">
        <v>3099</v>
      </c>
      <c r="K211" s="178" t="s">
        <v>3065</v>
      </c>
      <c r="L211" s="157">
        <v>4.1134259259259259E-2</v>
      </c>
      <c r="M211" s="178" t="s">
        <v>268</v>
      </c>
      <c r="N211" s="171" t="s">
        <v>3100</v>
      </c>
      <c r="O211" s="171" t="s">
        <v>3101</v>
      </c>
    </row>
    <row r="212" spans="2:15" x14ac:dyDescent="0.25">
      <c r="B212" s="115">
        <v>202</v>
      </c>
      <c r="C212" s="178" t="s">
        <v>418</v>
      </c>
      <c r="D212" s="178" t="s">
        <v>112</v>
      </c>
      <c r="E212" s="178" t="s">
        <v>420</v>
      </c>
      <c r="F212" s="178" t="s">
        <v>149</v>
      </c>
      <c r="G212" s="115">
        <v>37</v>
      </c>
      <c r="H212" s="178" t="s">
        <v>634</v>
      </c>
      <c r="I212" s="178" t="s">
        <v>634</v>
      </c>
      <c r="J212" s="178" t="s">
        <v>3102</v>
      </c>
      <c r="K212" s="178" t="s">
        <v>3065</v>
      </c>
      <c r="L212" s="157">
        <v>2.8900462962962961E-2</v>
      </c>
      <c r="M212" s="178" t="s">
        <v>237</v>
      </c>
      <c r="N212" s="171" t="s">
        <v>3103</v>
      </c>
      <c r="O212" s="171" t="s">
        <v>479</v>
      </c>
    </row>
    <row r="213" spans="2:15" x14ac:dyDescent="0.25">
      <c r="B213" s="115">
        <v>203</v>
      </c>
      <c r="C213" s="178" t="s">
        <v>440</v>
      </c>
      <c r="D213" s="178" t="s">
        <v>6</v>
      </c>
      <c r="E213" s="178" t="s">
        <v>298</v>
      </c>
      <c r="F213" s="178" t="s">
        <v>148</v>
      </c>
      <c r="G213" s="115">
        <v>82</v>
      </c>
      <c r="H213" s="178" t="s">
        <v>3104</v>
      </c>
      <c r="I213" s="178" t="s">
        <v>3105</v>
      </c>
      <c r="J213" s="178" t="s">
        <v>3106</v>
      </c>
      <c r="K213" s="178" t="s">
        <v>3065</v>
      </c>
      <c r="L213" s="157">
        <v>5.0659722222222224E-2</v>
      </c>
      <c r="M213" s="178" t="s">
        <v>466</v>
      </c>
      <c r="N213" s="171" t="s">
        <v>3107</v>
      </c>
      <c r="O213" s="171" t="s">
        <v>3108</v>
      </c>
    </row>
    <row r="214" spans="2:15" x14ac:dyDescent="0.25">
      <c r="B214" s="115">
        <v>204</v>
      </c>
      <c r="C214" s="178" t="s">
        <v>439</v>
      </c>
      <c r="D214" s="178" t="s">
        <v>7</v>
      </c>
      <c r="E214" s="178" t="s">
        <v>419</v>
      </c>
      <c r="F214" s="178" t="s">
        <v>150</v>
      </c>
      <c r="G214" s="115">
        <v>51</v>
      </c>
      <c r="H214" s="178" t="s">
        <v>3109</v>
      </c>
      <c r="I214" s="178" t="s">
        <v>2712</v>
      </c>
      <c r="J214" s="178" t="s">
        <v>3110</v>
      </c>
      <c r="K214" s="178" t="s">
        <v>3065</v>
      </c>
      <c r="L214" s="157">
        <v>3.6805555555555557E-2</v>
      </c>
      <c r="M214" s="178" t="s">
        <v>27</v>
      </c>
      <c r="N214" s="171" t="s">
        <v>3111</v>
      </c>
      <c r="O214" s="171" t="s">
        <v>657</v>
      </c>
    </row>
    <row r="215" spans="2:15" x14ac:dyDescent="0.25">
      <c r="B215" s="115">
        <v>205</v>
      </c>
      <c r="C215" s="178" t="s">
        <v>424</v>
      </c>
      <c r="D215" s="178" t="s">
        <v>7</v>
      </c>
      <c r="E215" s="178" t="s">
        <v>421</v>
      </c>
      <c r="F215" s="178" t="s">
        <v>148</v>
      </c>
      <c r="G215" s="115">
        <v>57</v>
      </c>
      <c r="H215" s="178" t="s">
        <v>3112</v>
      </c>
      <c r="I215" s="178" t="s">
        <v>2569</v>
      </c>
      <c r="J215" s="178" t="s">
        <v>3113</v>
      </c>
      <c r="K215" s="178" t="s">
        <v>3065</v>
      </c>
      <c r="L215" s="157">
        <v>4.6099537037037036E-2</v>
      </c>
      <c r="M215" s="178" t="s">
        <v>172</v>
      </c>
      <c r="N215" s="171" t="s">
        <v>3114</v>
      </c>
      <c r="O215" s="171" t="s">
        <v>3115</v>
      </c>
    </row>
    <row r="216" spans="2:15" x14ac:dyDescent="0.25">
      <c r="B216" s="115">
        <v>206</v>
      </c>
      <c r="C216" s="178" t="s">
        <v>427</v>
      </c>
      <c r="D216" s="178" t="s">
        <v>7</v>
      </c>
      <c r="E216" s="178" t="s">
        <v>428</v>
      </c>
      <c r="F216" s="178" t="s">
        <v>346</v>
      </c>
      <c r="G216" s="115">
        <v>55</v>
      </c>
      <c r="H216" s="178" t="s">
        <v>3116</v>
      </c>
      <c r="I216" s="178" t="s">
        <v>2454</v>
      </c>
      <c r="J216" s="178" t="s">
        <v>3117</v>
      </c>
      <c r="K216" s="178" t="s">
        <v>3065</v>
      </c>
      <c r="L216" s="157">
        <v>4.4212962962962961E-2</v>
      </c>
      <c r="M216" s="178" t="s">
        <v>239</v>
      </c>
      <c r="N216" s="171" t="s">
        <v>3118</v>
      </c>
      <c r="O216" s="171" t="s">
        <v>313</v>
      </c>
    </row>
    <row r="217" spans="2:15" x14ac:dyDescent="0.25">
      <c r="B217" s="115">
        <v>207</v>
      </c>
      <c r="C217" s="178" t="s">
        <v>327</v>
      </c>
      <c r="D217" s="178" t="s">
        <v>6</v>
      </c>
      <c r="E217" s="178" t="s">
        <v>426</v>
      </c>
      <c r="F217" s="178" t="s">
        <v>148</v>
      </c>
      <c r="G217" s="115">
        <v>42</v>
      </c>
      <c r="H217" s="178" t="s">
        <v>3119</v>
      </c>
      <c r="I217" s="178" t="s">
        <v>3120</v>
      </c>
      <c r="J217" s="178" t="s">
        <v>3121</v>
      </c>
      <c r="K217" s="178" t="s">
        <v>3065</v>
      </c>
      <c r="L217" s="157">
        <v>3.7939814814814815E-2</v>
      </c>
      <c r="M217" s="178" t="s">
        <v>25</v>
      </c>
      <c r="N217" s="171" t="s">
        <v>3122</v>
      </c>
      <c r="O217" s="171" t="s">
        <v>3123</v>
      </c>
    </row>
    <row r="218" spans="2:15" x14ac:dyDescent="0.25">
      <c r="B218" s="115">
        <v>208</v>
      </c>
      <c r="C218" s="178" t="s">
        <v>422</v>
      </c>
      <c r="D218" s="178" t="s">
        <v>112</v>
      </c>
      <c r="E218" s="178" t="s">
        <v>327</v>
      </c>
      <c r="F218" s="178" t="s">
        <v>146</v>
      </c>
      <c r="G218" s="115">
        <v>36</v>
      </c>
      <c r="H218" s="178" t="s">
        <v>1945</v>
      </c>
      <c r="I218" s="178" t="s">
        <v>634</v>
      </c>
      <c r="J218" s="178" t="s">
        <v>3124</v>
      </c>
      <c r="K218" s="178" t="s">
        <v>3065</v>
      </c>
      <c r="L218" s="157">
        <v>3.1979166666666663E-2</v>
      </c>
      <c r="M218" s="178" t="s">
        <v>13</v>
      </c>
      <c r="N218" s="171" t="s">
        <v>3125</v>
      </c>
      <c r="O218" s="171" t="s">
        <v>1088</v>
      </c>
    </row>
    <row r="219" spans="2:15" x14ac:dyDescent="0.25">
      <c r="B219" s="115">
        <v>209</v>
      </c>
      <c r="C219" s="178" t="s">
        <v>426</v>
      </c>
      <c r="D219" s="178" t="s">
        <v>6</v>
      </c>
      <c r="E219" s="178" t="s">
        <v>427</v>
      </c>
      <c r="F219" s="178" t="s">
        <v>306</v>
      </c>
      <c r="G219" s="115">
        <v>42</v>
      </c>
      <c r="H219" s="178" t="s">
        <v>728</v>
      </c>
      <c r="I219" s="178" t="s">
        <v>3126</v>
      </c>
      <c r="J219" s="178" t="s">
        <v>3127</v>
      </c>
      <c r="K219" s="178" t="s">
        <v>3065</v>
      </c>
      <c r="L219" s="157">
        <v>3.2303240740740737E-2</v>
      </c>
      <c r="M219" s="178" t="s">
        <v>172</v>
      </c>
      <c r="N219" s="171" t="s">
        <v>3128</v>
      </c>
      <c r="O219" s="171" t="s">
        <v>3115</v>
      </c>
    </row>
    <row r="220" spans="2:15" x14ac:dyDescent="0.25">
      <c r="B220" s="115">
        <v>210</v>
      </c>
      <c r="C220" s="178" t="s">
        <v>428</v>
      </c>
      <c r="D220" s="178" t="s">
        <v>7</v>
      </c>
      <c r="E220" s="178" t="s">
        <v>424</v>
      </c>
      <c r="F220" s="178" t="s">
        <v>150</v>
      </c>
      <c r="G220" s="115">
        <v>73</v>
      </c>
      <c r="H220" s="178" t="s">
        <v>3129</v>
      </c>
      <c r="I220" s="178" t="s">
        <v>3130</v>
      </c>
      <c r="J220" s="178" t="s">
        <v>3131</v>
      </c>
      <c r="K220" s="178" t="s">
        <v>3065</v>
      </c>
      <c r="L220" s="157">
        <v>4.9421296296296297E-2</v>
      </c>
      <c r="M220" s="178" t="s">
        <v>467</v>
      </c>
      <c r="N220" s="171" t="s">
        <v>3132</v>
      </c>
      <c r="O220" s="171" t="s">
        <v>491</v>
      </c>
    </row>
    <row r="221" spans="2:15" x14ac:dyDescent="0.25">
      <c r="B221" s="115">
        <v>211</v>
      </c>
      <c r="C221" s="178" t="s">
        <v>421</v>
      </c>
      <c r="D221" s="178" t="s">
        <v>6</v>
      </c>
      <c r="E221" s="178" t="s">
        <v>439</v>
      </c>
      <c r="F221" s="178" t="s">
        <v>148</v>
      </c>
      <c r="G221" s="115">
        <v>60</v>
      </c>
      <c r="H221" s="178" t="s">
        <v>2197</v>
      </c>
      <c r="I221" s="178" t="s">
        <v>3133</v>
      </c>
      <c r="J221" s="178" t="s">
        <v>3134</v>
      </c>
      <c r="K221" s="178" t="s">
        <v>3065</v>
      </c>
      <c r="L221" s="157">
        <v>4.2604166666666665E-2</v>
      </c>
      <c r="M221" s="178" t="s">
        <v>458</v>
      </c>
      <c r="N221" s="171" t="s">
        <v>3135</v>
      </c>
      <c r="O221" s="171" t="s">
        <v>487</v>
      </c>
    </row>
    <row r="222" spans="2:15" x14ac:dyDescent="0.25">
      <c r="B222" s="115">
        <v>212</v>
      </c>
      <c r="C222" s="178" t="s">
        <v>419</v>
      </c>
      <c r="D222" s="178" t="s">
        <v>112</v>
      </c>
      <c r="E222" s="178" t="s">
        <v>440</v>
      </c>
      <c r="F222" s="178" t="s">
        <v>146</v>
      </c>
      <c r="G222" s="115">
        <v>269</v>
      </c>
      <c r="H222" s="178" t="s">
        <v>634</v>
      </c>
      <c r="I222" s="178" t="s">
        <v>634</v>
      </c>
      <c r="J222" s="178" t="s">
        <v>3136</v>
      </c>
      <c r="K222" s="178" t="s">
        <v>3137</v>
      </c>
      <c r="L222" s="157">
        <v>7.1840277777777781E-2</v>
      </c>
      <c r="M222" s="178" t="s">
        <v>452</v>
      </c>
      <c r="N222" s="171" t="s">
        <v>3138</v>
      </c>
      <c r="O222" s="171" t="s">
        <v>3139</v>
      </c>
    </row>
    <row r="223" spans="2:15" x14ac:dyDescent="0.25">
      <c r="B223" s="115">
        <v>213</v>
      </c>
      <c r="C223" s="178" t="s">
        <v>298</v>
      </c>
      <c r="D223" s="178" t="s">
        <v>7</v>
      </c>
      <c r="E223" s="178" t="s">
        <v>418</v>
      </c>
      <c r="F223" s="178" t="s">
        <v>150</v>
      </c>
      <c r="G223" s="115">
        <v>81</v>
      </c>
      <c r="H223" s="178" t="s">
        <v>3140</v>
      </c>
      <c r="I223" s="178" t="s">
        <v>3141</v>
      </c>
      <c r="J223" s="178" t="s">
        <v>3142</v>
      </c>
      <c r="K223" s="178" t="s">
        <v>3137</v>
      </c>
      <c r="L223" s="157">
        <v>4.9224537037037032E-2</v>
      </c>
      <c r="M223" s="178" t="s">
        <v>331</v>
      </c>
      <c r="N223" s="171" t="s">
        <v>3143</v>
      </c>
      <c r="O223" s="171" t="s">
        <v>3144</v>
      </c>
    </row>
    <row r="224" spans="2:15" x14ac:dyDescent="0.25">
      <c r="B224" s="115">
        <v>214</v>
      </c>
      <c r="C224" s="178" t="s">
        <v>420</v>
      </c>
      <c r="D224" s="178" t="s">
        <v>6</v>
      </c>
      <c r="E224" s="178" t="s">
        <v>425</v>
      </c>
      <c r="F224" s="178" t="s">
        <v>148</v>
      </c>
      <c r="G224" s="115">
        <v>86</v>
      </c>
      <c r="H224" s="178" t="s">
        <v>792</v>
      </c>
      <c r="I224" s="178" t="s">
        <v>3145</v>
      </c>
      <c r="J224" s="178" t="s">
        <v>3146</v>
      </c>
      <c r="K224" s="178" t="s">
        <v>3137</v>
      </c>
      <c r="L224" s="157">
        <v>4.8831018518518517E-2</v>
      </c>
      <c r="M224" s="178" t="s">
        <v>237</v>
      </c>
      <c r="N224" s="171" t="s">
        <v>3147</v>
      </c>
      <c r="O224" s="171" t="s">
        <v>477</v>
      </c>
    </row>
    <row r="225" spans="2:15" x14ac:dyDescent="0.25">
      <c r="B225" s="115">
        <v>215</v>
      </c>
      <c r="C225" s="178" t="s">
        <v>297</v>
      </c>
      <c r="D225" s="178" t="s">
        <v>112</v>
      </c>
      <c r="E225" s="178" t="s">
        <v>423</v>
      </c>
      <c r="F225" s="178" t="s">
        <v>150</v>
      </c>
      <c r="G225" s="115">
        <v>65</v>
      </c>
      <c r="H225" s="178" t="s">
        <v>3148</v>
      </c>
      <c r="I225" s="178" t="s">
        <v>3149</v>
      </c>
      <c r="J225" s="178" t="s">
        <v>3150</v>
      </c>
      <c r="K225" s="178" t="s">
        <v>3137</v>
      </c>
      <c r="L225" s="157">
        <v>4.3252314814814813E-2</v>
      </c>
      <c r="M225" s="178" t="s">
        <v>166</v>
      </c>
      <c r="N225" s="171" t="s">
        <v>3151</v>
      </c>
      <c r="O225" s="171" t="s">
        <v>3152</v>
      </c>
    </row>
    <row r="226" spans="2:15" x14ac:dyDescent="0.25">
      <c r="B226" s="115">
        <v>216</v>
      </c>
      <c r="C226" s="178" t="s">
        <v>417</v>
      </c>
      <c r="D226" s="178" t="s">
        <v>112</v>
      </c>
      <c r="E226" s="178" t="s">
        <v>416</v>
      </c>
      <c r="F226" s="178" t="s">
        <v>149</v>
      </c>
      <c r="G226" s="115">
        <v>68</v>
      </c>
      <c r="H226" s="178" t="s">
        <v>634</v>
      </c>
      <c r="I226" s="178" t="s">
        <v>723</v>
      </c>
      <c r="J226" s="178" t="s">
        <v>3153</v>
      </c>
      <c r="K226" s="178" t="s">
        <v>3137</v>
      </c>
      <c r="L226" s="157">
        <v>4.4236111111111115E-2</v>
      </c>
      <c r="M226" s="178" t="s">
        <v>332</v>
      </c>
      <c r="N226" s="171" t="s">
        <v>3154</v>
      </c>
      <c r="O226" s="171" t="s">
        <v>2663</v>
      </c>
    </row>
    <row r="227" spans="2:15" x14ac:dyDescent="0.25">
      <c r="B227" s="115">
        <v>217</v>
      </c>
      <c r="C227" s="178" t="s">
        <v>417</v>
      </c>
      <c r="D227" s="178" t="s">
        <v>6</v>
      </c>
      <c r="E227" s="178" t="s">
        <v>422</v>
      </c>
      <c r="F227" s="178" t="s">
        <v>150</v>
      </c>
      <c r="G227" s="115">
        <v>99</v>
      </c>
      <c r="H227" s="178" t="s">
        <v>3155</v>
      </c>
      <c r="I227" s="178" t="s">
        <v>3092</v>
      </c>
      <c r="J227" s="178" t="s">
        <v>3156</v>
      </c>
      <c r="K227" s="178" t="s">
        <v>3137</v>
      </c>
      <c r="L227" s="157">
        <v>5.1354166666666666E-2</v>
      </c>
      <c r="M227" s="178" t="s">
        <v>22</v>
      </c>
      <c r="N227" s="171" t="s">
        <v>3157</v>
      </c>
      <c r="O227" s="171" t="s">
        <v>1662</v>
      </c>
    </row>
    <row r="228" spans="2:15" x14ac:dyDescent="0.25">
      <c r="B228" s="115">
        <v>218</v>
      </c>
      <c r="C228" s="178" t="s">
        <v>416</v>
      </c>
      <c r="D228" s="178" t="s">
        <v>6</v>
      </c>
      <c r="E228" s="178" t="s">
        <v>297</v>
      </c>
      <c r="F228" s="178" t="s">
        <v>150</v>
      </c>
      <c r="G228" s="115">
        <v>46</v>
      </c>
      <c r="H228" s="178" t="s">
        <v>3158</v>
      </c>
      <c r="I228" s="178" t="s">
        <v>1506</v>
      </c>
      <c r="J228" s="178" t="s">
        <v>3159</v>
      </c>
      <c r="K228" s="178" t="s">
        <v>3137</v>
      </c>
      <c r="L228" s="157">
        <v>4.2372685185185187E-2</v>
      </c>
      <c r="M228" s="178" t="s">
        <v>468</v>
      </c>
      <c r="N228" s="171" t="s">
        <v>3160</v>
      </c>
      <c r="O228" s="171" t="s">
        <v>3161</v>
      </c>
    </row>
    <row r="229" spans="2:15" x14ac:dyDescent="0.25">
      <c r="B229" s="115">
        <v>219</v>
      </c>
      <c r="C229" s="178" t="s">
        <v>423</v>
      </c>
      <c r="D229" s="178" t="s">
        <v>112</v>
      </c>
      <c r="E229" s="178" t="s">
        <v>420</v>
      </c>
      <c r="F229" s="178" t="s">
        <v>150</v>
      </c>
      <c r="G229" s="115">
        <v>62</v>
      </c>
      <c r="H229" s="178" t="s">
        <v>3162</v>
      </c>
      <c r="I229" s="178" t="s">
        <v>634</v>
      </c>
      <c r="J229" s="178" t="s">
        <v>3163</v>
      </c>
      <c r="K229" s="178" t="s">
        <v>3137</v>
      </c>
      <c r="L229" s="157">
        <v>3.8252314814814815E-2</v>
      </c>
      <c r="M229" s="178" t="s">
        <v>338</v>
      </c>
      <c r="N229" s="171" t="s">
        <v>3164</v>
      </c>
      <c r="O229" s="171" t="s">
        <v>492</v>
      </c>
    </row>
    <row r="230" spans="2:15" x14ac:dyDescent="0.25">
      <c r="B230" s="115">
        <v>220</v>
      </c>
      <c r="C230" s="178" t="s">
        <v>425</v>
      </c>
      <c r="D230" s="178" t="s">
        <v>112</v>
      </c>
      <c r="E230" s="178" t="s">
        <v>298</v>
      </c>
      <c r="F230" s="178" t="s">
        <v>149</v>
      </c>
      <c r="G230" s="115">
        <v>38</v>
      </c>
      <c r="H230" s="178" t="s">
        <v>634</v>
      </c>
      <c r="I230" s="178" t="s">
        <v>634</v>
      </c>
      <c r="J230" s="178" t="s">
        <v>3165</v>
      </c>
      <c r="K230" s="178" t="s">
        <v>3137</v>
      </c>
      <c r="L230" s="157">
        <v>3.5231481481481482E-2</v>
      </c>
      <c r="M230" s="178" t="s">
        <v>173</v>
      </c>
      <c r="N230" s="171" t="s">
        <v>3166</v>
      </c>
      <c r="O230" s="171" t="s">
        <v>493</v>
      </c>
    </row>
    <row r="231" spans="2:15" x14ac:dyDescent="0.25">
      <c r="B231" s="115">
        <v>221</v>
      </c>
      <c r="C231" s="178" t="s">
        <v>418</v>
      </c>
      <c r="D231" s="178" t="s">
        <v>112</v>
      </c>
      <c r="E231" s="178" t="s">
        <v>419</v>
      </c>
      <c r="F231" s="178" t="s">
        <v>149</v>
      </c>
      <c r="G231" s="115">
        <v>58</v>
      </c>
      <c r="H231" s="178" t="s">
        <v>634</v>
      </c>
      <c r="I231" s="178" t="s">
        <v>634</v>
      </c>
      <c r="J231" s="178" t="s">
        <v>3167</v>
      </c>
      <c r="K231" s="178" t="s">
        <v>3137</v>
      </c>
      <c r="L231" s="157">
        <v>4.1250000000000002E-2</v>
      </c>
      <c r="M231" s="178" t="s">
        <v>201</v>
      </c>
      <c r="N231" s="171" t="s">
        <v>3168</v>
      </c>
      <c r="O231" s="171" t="s">
        <v>254</v>
      </c>
    </row>
    <row r="232" spans="2:15" x14ac:dyDescent="0.25">
      <c r="B232" s="115">
        <v>222</v>
      </c>
      <c r="C232" s="178" t="s">
        <v>440</v>
      </c>
      <c r="D232" s="178" t="s">
        <v>6</v>
      </c>
      <c r="E232" s="178" t="s">
        <v>421</v>
      </c>
      <c r="F232" s="178" t="s">
        <v>148</v>
      </c>
      <c r="G232" s="115">
        <v>71</v>
      </c>
      <c r="H232" s="178" t="s">
        <v>1570</v>
      </c>
      <c r="I232" s="178" t="s">
        <v>3169</v>
      </c>
      <c r="J232" s="178" t="s">
        <v>3170</v>
      </c>
      <c r="K232" s="178" t="s">
        <v>3137</v>
      </c>
      <c r="L232" s="157">
        <v>4.8749999999999995E-2</v>
      </c>
      <c r="M232" s="178" t="s">
        <v>261</v>
      </c>
      <c r="N232" s="171" t="s">
        <v>3171</v>
      </c>
      <c r="O232" s="171" t="s">
        <v>1759</v>
      </c>
    </row>
    <row r="233" spans="2:15" x14ac:dyDescent="0.25">
      <c r="B233" s="115">
        <v>223</v>
      </c>
      <c r="C233" s="178" t="s">
        <v>439</v>
      </c>
      <c r="D233" s="178" t="s">
        <v>7</v>
      </c>
      <c r="E233" s="178" t="s">
        <v>428</v>
      </c>
      <c r="F233" s="178" t="s">
        <v>148</v>
      </c>
      <c r="G233" s="115">
        <v>95</v>
      </c>
      <c r="H233" s="178" t="s">
        <v>3172</v>
      </c>
      <c r="I233" s="178" t="s">
        <v>3173</v>
      </c>
      <c r="J233" s="178" t="s">
        <v>3174</v>
      </c>
      <c r="K233" s="178" t="s">
        <v>3137</v>
      </c>
      <c r="L233" s="157">
        <v>5.019675925925926E-2</v>
      </c>
      <c r="M233" s="178" t="s">
        <v>251</v>
      </c>
      <c r="N233" s="171" t="s">
        <v>3175</v>
      </c>
      <c r="O233" s="171" t="s">
        <v>3176</v>
      </c>
    </row>
    <row r="234" spans="2:15" x14ac:dyDescent="0.25">
      <c r="B234" s="115">
        <v>224</v>
      </c>
      <c r="C234" s="178" t="s">
        <v>424</v>
      </c>
      <c r="D234" s="178" t="s">
        <v>112</v>
      </c>
      <c r="E234" s="178" t="s">
        <v>426</v>
      </c>
      <c r="F234" s="178" t="s">
        <v>150</v>
      </c>
      <c r="G234" s="115">
        <v>96</v>
      </c>
      <c r="H234" s="178" t="s">
        <v>634</v>
      </c>
      <c r="I234" s="178" t="s">
        <v>3177</v>
      </c>
      <c r="J234" s="178" t="s">
        <v>3178</v>
      </c>
      <c r="K234" s="178" t="s">
        <v>3137</v>
      </c>
      <c r="L234" s="157">
        <v>5.061342592592593E-2</v>
      </c>
      <c r="M234" s="178" t="s">
        <v>333</v>
      </c>
      <c r="N234" s="171" t="s">
        <v>3179</v>
      </c>
      <c r="O234" s="171" t="s">
        <v>341</v>
      </c>
    </row>
    <row r="235" spans="2:15" x14ac:dyDescent="0.25">
      <c r="B235" s="115">
        <v>225</v>
      </c>
      <c r="C235" s="178" t="s">
        <v>427</v>
      </c>
      <c r="D235" s="178" t="s">
        <v>7</v>
      </c>
      <c r="E235" s="178" t="s">
        <v>327</v>
      </c>
      <c r="F235" s="178" t="s">
        <v>346</v>
      </c>
      <c r="G235" s="115">
        <v>69</v>
      </c>
      <c r="H235" s="178" t="s">
        <v>3180</v>
      </c>
      <c r="I235" s="178" t="s">
        <v>3181</v>
      </c>
      <c r="J235" s="178" t="s">
        <v>3182</v>
      </c>
      <c r="K235" s="178" t="s">
        <v>3137</v>
      </c>
      <c r="L235" s="157">
        <v>4.5671296296296293E-2</v>
      </c>
      <c r="M235" s="178" t="s">
        <v>250</v>
      </c>
      <c r="N235" s="171" t="s">
        <v>3183</v>
      </c>
      <c r="O235" s="171" t="s">
        <v>485</v>
      </c>
    </row>
    <row r="236" spans="2:15" x14ac:dyDescent="0.25">
      <c r="B236" s="115">
        <v>226</v>
      </c>
      <c r="C236" s="178" t="s">
        <v>422</v>
      </c>
      <c r="D236" s="178" t="s">
        <v>6</v>
      </c>
      <c r="E236" s="178" t="s">
        <v>427</v>
      </c>
      <c r="F236" s="178" t="s">
        <v>306</v>
      </c>
      <c r="G236" s="115">
        <v>130</v>
      </c>
      <c r="H236" s="178" t="s">
        <v>728</v>
      </c>
      <c r="I236" s="178" t="s">
        <v>3126</v>
      </c>
      <c r="J236" s="178" t="s">
        <v>3184</v>
      </c>
      <c r="K236" s="178" t="s">
        <v>3137</v>
      </c>
      <c r="L236" s="157">
        <v>5.5115740740740743E-2</v>
      </c>
      <c r="M236" s="178" t="s">
        <v>196</v>
      </c>
      <c r="N236" s="171" t="s">
        <v>3185</v>
      </c>
      <c r="O236" s="171" t="s">
        <v>494</v>
      </c>
    </row>
    <row r="237" spans="2:15" x14ac:dyDescent="0.25">
      <c r="B237" s="115">
        <v>227</v>
      </c>
      <c r="C237" s="178" t="s">
        <v>327</v>
      </c>
      <c r="D237" s="178" t="s">
        <v>112</v>
      </c>
      <c r="E237" s="178" t="s">
        <v>424</v>
      </c>
      <c r="F237" s="178" t="s">
        <v>146</v>
      </c>
      <c r="G237" s="115">
        <v>59</v>
      </c>
      <c r="H237" s="178" t="s">
        <v>634</v>
      </c>
      <c r="I237" s="178" t="s">
        <v>634</v>
      </c>
      <c r="J237" s="178" t="s">
        <v>3186</v>
      </c>
      <c r="K237" s="178" t="s">
        <v>3137</v>
      </c>
      <c r="L237" s="157">
        <v>4.5729166666666661E-2</v>
      </c>
      <c r="M237" s="178" t="s">
        <v>199</v>
      </c>
      <c r="N237" s="171" t="s">
        <v>3187</v>
      </c>
      <c r="O237" s="171" t="s">
        <v>152</v>
      </c>
    </row>
    <row r="238" spans="2:15" x14ac:dyDescent="0.25">
      <c r="B238" s="115">
        <v>228</v>
      </c>
      <c r="C238" s="178" t="s">
        <v>426</v>
      </c>
      <c r="D238" s="178" t="s">
        <v>6</v>
      </c>
      <c r="E238" s="178" t="s">
        <v>439</v>
      </c>
      <c r="F238" s="178" t="s">
        <v>148</v>
      </c>
      <c r="G238" s="115">
        <v>66</v>
      </c>
      <c r="H238" s="178" t="s">
        <v>3188</v>
      </c>
      <c r="I238" s="178" t="s">
        <v>3189</v>
      </c>
      <c r="J238" s="178" t="s">
        <v>1283</v>
      </c>
      <c r="K238" s="178" t="s">
        <v>3137</v>
      </c>
      <c r="L238" s="157">
        <v>4.1840277777777775E-2</v>
      </c>
      <c r="M238" s="178" t="s">
        <v>250</v>
      </c>
      <c r="N238" s="171" t="s">
        <v>3190</v>
      </c>
      <c r="O238" s="171" t="s">
        <v>3191</v>
      </c>
    </row>
    <row r="239" spans="2:15" x14ac:dyDescent="0.25">
      <c r="B239" s="115">
        <v>229</v>
      </c>
      <c r="C239" s="178" t="s">
        <v>428</v>
      </c>
      <c r="D239" s="178" t="s">
        <v>7</v>
      </c>
      <c r="E239" s="178" t="s">
        <v>440</v>
      </c>
      <c r="F239" s="178" t="s">
        <v>148</v>
      </c>
      <c r="G239" s="115">
        <v>85</v>
      </c>
      <c r="H239" s="178" t="s">
        <v>3192</v>
      </c>
      <c r="I239" s="178" t="s">
        <v>1004</v>
      </c>
      <c r="J239" s="178" t="s">
        <v>3193</v>
      </c>
      <c r="K239" s="178" t="s">
        <v>3137</v>
      </c>
      <c r="L239" s="157">
        <v>5.0833333333333335E-2</v>
      </c>
      <c r="M239" s="178" t="s">
        <v>469</v>
      </c>
      <c r="N239" s="171" t="s">
        <v>3194</v>
      </c>
      <c r="O239" s="171" t="s">
        <v>3195</v>
      </c>
    </row>
    <row r="240" spans="2:15" x14ac:dyDescent="0.25">
      <c r="B240" s="115">
        <v>230</v>
      </c>
      <c r="C240" s="178" t="s">
        <v>421</v>
      </c>
      <c r="D240" s="178" t="s">
        <v>6</v>
      </c>
      <c r="E240" s="178" t="s">
        <v>418</v>
      </c>
      <c r="F240" s="178" t="s">
        <v>148</v>
      </c>
      <c r="G240" s="115">
        <v>63</v>
      </c>
      <c r="H240" s="178" t="s">
        <v>2197</v>
      </c>
      <c r="I240" s="178" t="s">
        <v>3196</v>
      </c>
      <c r="J240" s="178" t="s">
        <v>3197</v>
      </c>
      <c r="K240" s="178" t="s">
        <v>3137</v>
      </c>
      <c r="L240" s="157">
        <v>4.5162037037037035E-2</v>
      </c>
      <c r="M240" s="178" t="s">
        <v>239</v>
      </c>
      <c r="N240" s="171" t="s">
        <v>3198</v>
      </c>
      <c r="O240" s="171" t="s">
        <v>2549</v>
      </c>
    </row>
    <row r="241" spans="2:15" x14ac:dyDescent="0.25">
      <c r="B241" s="115">
        <v>231</v>
      </c>
      <c r="C241" s="178" t="s">
        <v>419</v>
      </c>
      <c r="D241" s="178" t="s">
        <v>112</v>
      </c>
      <c r="E241" s="178" t="s">
        <v>425</v>
      </c>
      <c r="F241" s="178" t="s">
        <v>146</v>
      </c>
      <c r="G241" s="115">
        <v>33</v>
      </c>
      <c r="H241" s="178" t="s">
        <v>634</v>
      </c>
      <c r="I241" s="178" t="s">
        <v>634</v>
      </c>
      <c r="J241" s="178" t="s">
        <v>3199</v>
      </c>
      <c r="K241" s="178" t="s">
        <v>3137</v>
      </c>
      <c r="L241" s="157">
        <v>3.1099537037037037E-2</v>
      </c>
      <c r="M241" s="178" t="s">
        <v>196</v>
      </c>
      <c r="N241" s="171" t="s">
        <v>3200</v>
      </c>
      <c r="O241" s="171" t="s">
        <v>2510</v>
      </c>
    </row>
    <row r="242" spans="2:15" x14ac:dyDescent="0.25">
      <c r="B242" s="115">
        <v>232</v>
      </c>
      <c r="C242" s="178" t="s">
        <v>298</v>
      </c>
      <c r="D242" s="178" t="s">
        <v>6</v>
      </c>
      <c r="E242" s="178" t="s">
        <v>423</v>
      </c>
      <c r="F242" s="178" t="s">
        <v>148</v>
      </c>
      <c r="G242" s="115">
        <v>67</v>
      </c>
      <c r="H242" s="178" t="s">
        <v>3201</v>
      </c>
      <c r="I242" s="178" t="s">
        <v>3202</v>
      </c>
      <c r="J242" s="178" t="s">
        <v>3203</v>
      </c>
      <c r="K242" s="178" t="s">
        <v>3204</v>
      </c>
      <c r="L242" s="157">
        <v>4.447916666666666E-2</v>
      </c>
      <c r="M242" s="178" t="s">
        <v>164</v>
      </c>
      <c r="N242" s="171" t="s">
        <v>3205</v>
      </c>
      <c r="O242" s="171" t="s">
        <v>2031</v>
      </c>
    </row>
    <row r="243" spans="2:15" x14ac:dyDescent="0.25">
      <c r="B243" s="115">
        <v>233</v>
      </c>
      <c r="C243" s="178" t="s">
        <v>420</v>
      </c>
      <c r="D243" s="178" t="s">
        <v>7</v>
      </c>
      <c r="E243" s="178" t="s">
        <v>416</v>
      </c>
      <c r="F243" s="178" t="s">
        <v>346</v>
      </c>
      <c r="G243" s="115">
        <v>64</v>
      </c>
      <c r="H243" s="178" t="s">
        <v>1532</v>
      </c>
      <c r="I243" s="178" t="s">
        <v>1532</v>
      </c>
      <c r="J243" s="178" t="s">
        <v>3206</v>
      </c>
      <c r="K243" s="178" t="s">
        <v>3204</v>
      </c>
      <c r="L243" s="157">
        <v>4.0486111111111105E-2</v>
      </c>
      <c r="M243" s="178" t="s">
        <v>336</v>
      </c>
      <c r="N243" s="171" t="s">
        <v>3207</v>
      </c>
      <c r="O243" s="171" t="s">
        <v>342</v>
      </c>
    </row>
    <row r="244" spans="2:15" x14ac:dyDescent="0.25">
      <c r="B244" s="115">
        <v>234</v>
      </c>
      <c r="C244" s="178" t="s">
        <v>297</v>
      </c>
      <c r="D244" s="178" t="s">
        <v>7</v>
      </c>
      <c r="E244" s="178" t="s">
        <v>417</v>
      </c>
      <c r="F244" s="178" t="s">
        <v>346</v>
      </c>
      <c r="G244" s="115">
        <v>62</v>
      </c>
      <c r="H244" s="178" t="s">
        <v>634</v>
      </c>
      <c r="I244" s="178" t="s">
        <v>3208</v>
      </c>
      <c r="J244" s="178" t="s">
        <v>3209</v>
      </c>
      <c r="K244" s="178" t="s">
        <v>3204</v>
      </c>
      <c r="L244" s="157">
        <v>4.2604166666666665E-2</v>
      </c>
      <c r="M244" s="178" t="s">
        <v>239</v>
      </c>
      <c r="N244" s="171" t="s">
        <v>3210</v>
      </c>
      <c r="O244" s="171" t="s">
        <v>256</v>
      </c>
    </row>
    <row r="245" spans="2:15" x14ac:dyDescent="0.25">
      <c r="B245" s="115">
        <v>235</v>
      </c>
      <c r="C245" s="178" t="s">
        <v>297</v>
      </c>
      <c r="D245" s="178" t="s">
        <v>112</v>
      </c>
      <c r="E245" s="178" t="s">
        <v>422</v>
      </c>
      <c r="F245" s="178" t="s">
        <v>146</v>
      </c>
      <c r="G245" s="115">
        <v>42</v>
      </c>
      <c r="H245" s="178" t="s">
        <v>634</v>
      </c>
      <c r="I245" s="178" t="s">
        <v>1822</v>
      </c>
      <c r="J245" s="178" t="s">
        <v>3211</v>
      </c>
      <c r="K245" s="178" t="s">
        <v>3204</v>
      </c>
      <c r="L245" s="157">
        <v>3.3287037037037039E-2</v>
      </c>
      <c r="M245" s="178" t="s">
        <v>12</v>
      </c>
      <c r="N245" s="171" t="s">
        <v>3212</v>
      </c>
      <c r="O245" s="171" t="s">
        <v>205</v>
      </c>
    </row>
    <row r="246" spans="2:15" x14ac:dyDescent="0.25">
      <c r="B246" s="115">
        <v>236</v>
      </c>
      <c r="C246" s="178" t="s">
        <v>417</v>
      </c>
      <c r="D246" s="178" t="s">
        <v>6</v>
      </c>
      <c r="E246" s="178" t="s">
        <v>420</v>
      </c>
      <c r="F246" s="178" t="s">
        <v>306</v>
      </c>
      <c r="G246" s="115">
        <v>54</v>
      </c>
      <c r="H246" s="178" t="s">
        <v>3213</v>
      </c>
      <c r="I246" s="178" t="s">
        <v>1822</v>
      </c>
      <c r="J246" s="178" t="s">
        <v>3214</v>
      </c>
      <c r="K246" s="178" t="s">
        <v>3204</v>
      </c>
      <c r="L246" s="157">
        <v>3.9618055555555552E-2</v>
      </c>
      <c r="M246" s="178" t="s">
        <v>201</v>
      </c>
      <c r="N246" s="171" t="s">
        <v>3215</v>
      </c>
      <c r="O246" s="171" t="s">
        <v>202</v>
      </c>
    </row>
    <row r="247" spans="2:15" x14ac:dyDescent="0.25">
      <c r="B247" s="115">
        <v>237</v>
      </c>
      <c r="C247" s="178" t="s">
        <v>416</v>
      </c>
      <c r="D247" s="178" t="s">
        <v>6</v>
      </c>
      <c r="E247" s="178" t="s">
        <v>298</v>
      </c>
      <c r="F247" s="178" t="s">
        <v>306</v>
      </c>
      <c r="G247" s="115">
        <v>60</v>
      </c>
      <c r="H247" s="178" t="s">
        <v>729</v>
      </c>
      <c r="I247" s="178" t="s">
        <v>2627</v>
      </c>
      <c r="J247" s="178" t="s">
        <v>3216</v>
      </c>
      <c r="K247" s="178" t="s">
        <v>3204</v>
      </c>
      <c r="L247" s="157">
        <v>4.1759259259259253E-2</v>
      </c>
      <c r="M247" s="178" t="s">
        <v>17</v>
      </c>
      <c r="N247" s="171" t="s">
        <v>3217</v>
      </c>
      <c r="O247" s="171" t="s">
        <v>155</v>
      </c>
    </row>
    <row r="248" spans="2:15" x14ac:dyDescent="0.25">
      <c r="B248" s="115">
        <v>238</v>
      </c>
      <c r="C248" s="178" t="s">
        <v>423</v>
      </c>
      <c r="D248" s="178" t="s">
        <v>7</v>
      </c>
      <c r="E248" s="178" t="s">
        <v>419</v>
      </c>
      <c r="F248" s="178" t="s">
        <v>150</v>
      </c>
      <c r="G248" s="115">
        <v>53</v>
      </c>
      <c r="H248" s="178" t="s">
        <v>634</v>
      </c>
      <c r="I248" s="178" t="s">
        <v>3218</v>
      </c>
      <c r="J248" s="178" t="s">
        <v>3219</v>
      </c>
      <c r="K248" s="178" t="s">
        <v>3204</v>
      </c>
      <c r="L248" s="157">
        <v>3.6620370370370373E-2</v>
      </c>
      <c r="M248" s="178" t="s">
        <v>235</v>
      </c>
      <c r="N248" s="171" t="s">
        <v>3220</v>
      </c>
      <c r="O248" s="171" t="s">
        <v>236</v>
      </c>
    </row>
    <row r="249" spans="2:15" x14ac:dyDescent="0.25">
      <c r="B249" s="115">
        <v>239</v>
      </c>
      <c r="C249" s="178" t="s">
        <v>425</v>
      </c>
      <c r="D249" s="178" t="s">
        <v>6</v>
      </c>
      <c r="E249" s="178" t="s">
        <v>421</v>
      </c>
      <c r="F249" s="178" t="s">
        <v>150</v>
      </c>
      <c r="G249" s="115">
        <v>75</v>
      </c>
      <c r="H249" s="178" t="s">
        <v>2253</v>
      </c>
      <c r="I249" s="178" t="s">
        <v>2708</v>
      </c>
      <c r="J249" s="178" t="s">
        <v>3221</v>
      </c>
      <c r="K249" s="178" t="s">
        <v>3204</v>
      </c>
      <c r="L249" s="157">
        <v>4.8761574074074075E-2</v>
      </c>
      <c r="M249" s="178" t="s">
        <v>365</v>
      </c>
      <c r="N249" s="171" t="s">
        <v>3222</v>
      </c>
      <c r="O249" s="171" t="s">
        <v>1774</v>
      </c>
    </row>
    <row r="250" spans="2:15" x14ac:dyDescent="0.25">
      <c r="B250" s="115">
        <v>240</v>
      </c>
      <c r="C250" s="178" t="s">
        <v>418</v>
      </c>
      <c r="D250" s="178" t="s">
        <v>6</v>
      </c>
      <c r="E250" s="178" t="s">
        <v>428</v>
      </c>
      <c r="F250" s="178" t="s">
        <v>148</v>
      </c>
      <c r="G250" s="115">
        <v>49</v>
      </c>
      <c r="H250" s="178" t="s">
        <v>2618</v>
      </c>
      <c r="I250" s="178" t="s">
        <v>3223</v>
      </c>
      <c r="J250" s="178" t="s">
        <v>3224</v>
      </c>
      <c r="K250" s="178" t="s">
        <v>3204</v>
      </c>
      <c r="L250" s="157">
        <v>4.2361111111111106E-2</v>
      </c>
      <c r="M250" s="178" t="s">
        <v>13</v>
      </c>
      <c r="N250" s="171" t="s">
        <v>3225</v>
      </c>
      <c r="O250" s="171" t="s">
        <v>3226</v>
      </c>
    </row>
    <row r="251" spans="2:15" x14ac:dyDescent="0.25">
      <c r="B251" s="115">
        <v>241</v>
      </c>
      <c r="C251" s="178" t="s">
        <v>440</v>
      </c>
      <c r="D251" s="178" t="s">
        <v>112</v>
      </c>
      <c r="E251" s="178" t="s">
        <v>426</v>
      </c>
      <c r="F251" s="178" t="s">
        <v>150</v>
      </c>
      <c r="G251" s="115">
        <v>121</v>
      </c>
      <c r="H251" s="178" t="s">
        <v>634</v>
      </c>
      <c r="I251" s="178" t="s">
        <v>634</v>
      </c>
      <c r="J251" s="178" t="s">
        <v>3227</v>
      </c>
      <c r="K251" s="178" t="s">
        <v>3204</v>
      </c>
      <c r="L251" s="157">
        <v>5.4270833333333331E-2</v>
      </c>
      <c r="M251" s="178" t="s">
        <v>242</v>
      </c>
      <c r="N251" s="171" t="s">
        <v>3228</v>
      </c>
      <c r="O251" s="171" t="s">
        <v>3229</v>
      </c>
    </row>
    <row r="252" spans="2:15" x14ac:dyDescent="0.25">
      <c r="B252" s="115">
        <v>242</v>
      </c>
      <c r="C252" s="178" t="s">
        <v>439</v>
      </c>
      <c r="D252" s="178" t="s">
        <v>7</v>
      </c>
      <c r="E252" s="178" t="s">
        <v>327</v>
      </c>
      <c r="F252" s="178" t="s">
        <v>148</v>
      </c>
      <c r="G252" s="115">
        <v>46</v>
      </c>
      <c r="H252" s="178" t="s">
        <v>3230</v>
      </c>
      <c r="I252" s="178" t="s">
        <v>3231</v>
      </c>
      <c r="J252" s="178" t="s">
        <v>3232</v>
      </c>
      <c r="K252" s="178" t="s">
        <v>3204</v>
      </c>
      <c r="L252" s="157">
        <v>3.6840277777777777E-2</v>
      </c>
      <c r="M252" s="178" t="s">
        <v>239</v>
      </c>
      <c r="N252" s="171" t="s">
        <v>3233</v>
      </c>
      <c r="O252" s="171" t="s">
        <v>256</v>
      </c>
    </row>
    <row r="253" spans="2:15" x14ac:dyDescent="0.25">
      <c r="B253" s="115">
        <v>243</v>
      </c>
      <c r="C253" s="178" t="s">
        <v>424</v>
      </c>
      <c r="D253" s="178" t="s">
        <v>6</v>
      </c>
      <c r="E253" s="178" t="s">
        <v>427</v>
      </c>
      <c r="F253" s="178" t="s">
        <v>150</v>
      </c>
      <c r="G253" s="115">
        <v>63</v>
      </c>
      <c r="H253" s="178" t="s">
        <v>3234</v>
      </c>
      <c r="I253" s="178" t="s">
        <v>2688</v>
      </c>
      <c r="J253" s="178" t="s">
        <v>3235</v>
      </c>
      <c r="K253" s="178" t="s">
        <v>3204</v>
      </c>
      <c r="L253" s="157">
        <v>4.6388888888888889E-2</v>
      </c>
      <c r="M253" s="178" t="s">
        <v>21</v>
      </c>
      <c r="N253" s="171" t="s">
        <v>3236</v>
      </c>
      <c r="O253" s="171" t="s">
        <v>1067</v>
      </c>
    </row>
    <row r="254" spans="2:15" x14ac:dyDescent="0.25">
      <c r="B254" s="115">
        <v>244</v>
      </c>
      <c r="C254" s="178" t="s">
        <v>422</v>
      </c>
      <c r="D254" s="178" t="s">
        <v>112</v>
      </c>
      <c r="E254" s="178" t="s">
        <v>424</v>
      </c>
      <c r="F254" s="178" t="s">
        <v>149</v>
      </c>
      <c r="G254" s="115">
        <v>63</v>
      </c>
      <c r="H254" s="178" t="s">
        <v>667</v>
      </c>
      <c r="I254" s="178" t="s">
        <v>634</v>
      </c>
      <c r="J254" s="178" t="s">
        <v>3237</v>
      </c>
      <c r="K254" s="178" t="s">
        <v>3204</v>
      </c>
      <c r="L254" s="157">
        <v>4.4849537037037035E-2</v>
      </c>
      <c r="M254" s="178" t="s">
        <v>109</v>
      </c>
      <c r="N254" s="171" t="s">
        <v>3238</v>
      </c>
      <c r="O254" s="171" t="s">
        <v>151</v>
      </c>
    </row>
    <row r="255" spans="2:15" x14ac:dyDescent="0.25">
      <c r="B255" s="115">
        <v>245</v>
      </c>
      <c r="C255" s="178" t="s">
        <v>427</v>
      </c>
      <c r="D255" s="178" t="s">
        <v>6</v>
      </c>
      <c r="E255" s="178" t="s">
        <v>439</v>
      </c>
      <c r="F255" s="178" t="s">
        <v>306</v>
      </c>
      <c r="G255" s="115">
        <v>55</v>
      </c>
      <c r="H255" s="178" t="s">
        <v>703</v>
      </c>
      <c r="I255" s="178" t="s">
        <v>729</v>
      </c>
      <c r="J255" s="178" t="s">
        <v>3239</v>
      </c>
      <c r="K255" s="178" t="s">
        <v>3204</v>
      </c>
      <c r="L255" s="157">
        <v>3.7939814814814815E-2</v>
      </c>
      <c r="M255" s="178" t="s">
        <v>206</v>
      </c>
      <c r="N255" s="171" t="s">
        <v>3240</v>
      </c>
      <c r="O255" s="171" t="s">
        <v>174</v>
      </c>
    </row>
    <row r="256" spans="2:15" x14ac:dyDescent="0.25">
      <c r="B256" s="115">
        <v>246</v>
      </c>
      <c r="C256" s="178" t="s">
        <v>327</v>
      </c>
      <c r="D256" s="178" t="s">
        <v>7</v>
      </c>
      <c r="E256" s="178" t="s">
        <v>440</v>
      </c>
      <c r="F256" s="178" t="s">
        <v>150</v>
      </c>
      <c r="G256" s="115">
        <v>57</v>
      </c>
      <c r="H256" s="178" t="s">
        <v>3241</v>
      </c>
      <c r="I256" s="178" t="s">
        <v>1004</v>
      </c>
      <c r="J256" s="178" t="s">
        <v>3242</v>
      </c>
      <c r="K256" s="178" t="s">
        <v>3204</v>
      </c>
      <c r="L256" s="157">
        <v>4.5879629629629631E-2</v>
      </c>
      <c r="M256" s="178" t="s">
        <v>165</v>
      </c>
      <c r="N256" s="171" t="s">
        <v>3243</v>
      </c>
      <c r="O256" s="171" t="s">
        <v>249</v>
      </c>
    </row>
    <row r="257" spans="2:15" x14ac:dyDescent="0.25">
      <c r="B257" s="115">
        <v>247</v>
      </c>
      <c r="C257" s="178" t="s">
        <v>426</v>
      </c>
      <c r="D257" s="178" t="s">
        <v>7</v>
      </c>
      <c r="E257" s="178" t="s">
        <v>418</v>
      </c>
      <c r="F257" s="178" t="s">
        <v>150</v>
      </c>
      <c r="G257" s="115">
        <v>64</v>
      </c>
      <c r="H257" s="178" t="s">
        <v>2098</v>
      </c>
      <c r="I257" s="178" t="s">
        <v>3244</v>
      </c>
      <c r="J257" s="178" t="s">
        <v>3245</v>
      </c>
      <c r="K257" s="178" t="s">
        <v>3204</v>
      </c>
      <c r="L257" s="157">
        <v>4.3784722222222218E-2</v>
      </c>
      <c r="M257" s="178" t="s">
        <v>353</v>
      </c>
      <c r="N257" s="171" t="s">
        <v>3246</v>
      </c>
      <c r="O257" s="171" t="s">
        <v>203</v>
      </c>
    </row>
    <row r="258" spans="2:15" x14ac:dyDescent="0.25">
      <c r="B258" s="115">
        <v>248</v>
      </c>
      <c r="C258" s="178" t="s">
        <v>428</v>
      </c>
      <c r="D258" s="178" t="s">
        <v>7</v>
      </c>
      <c r="E258" s="178" t="s">
        <v>425</v>
      </c>
      <c r="F258" s="178" t="s">
        <v>148</v>
      </c>
      <c r="G258" s="115">
        <v>67</v>
      </c>
      <c r="H258" s="178" t="s">
        <v>3247</v>
      </c>
      <c r="I258" s="178" t="s">
        <v>2698</v>
      </c>
      <c r="J258" s="178" t="s">
        <v>3248</v>
      </c>
      <c r="K258" s="178" t="s">
        <v>3204</v>
      </c>
      <c r="L258" s="157">
        <v>4.7893518518518523E-2</v>
      </c>
      <c r="M258" s="178" t="s">
        <v>173</v>
      </c>
      <c r="N258" s="171" t="s">
        <v>3249</v>
      </c>
      <c r="O258" s="171" t="s">
        <v>493</v>
      </c>
    </row>
    <row r="259" spans="2:15" x14ac:dyDescent="0.25">
      <c r="B259" s="115">
        <v>249</v>
      </c>
      <c r="C259" s="178" t="s">
        <v>421</v>
      </c>
      <c r="D259" s="178" t="s">
        <v>112</v>
      </c>
      <c r="E259" s="178" t="s">
        <v>423</v>
      </c>
      <c r="F259" s="178" t="s">
        <v>146</v>
      </c>
      <c r="G259" s="115">
        <v>27</v>
      </c>
      <c r="H259" s="178" t="s">
        <v>634</v>
      </c>
      <c r="I259" s="178" t="s">
        <v>634</v>
      </c>
      <c r="J259" s="178" t="s">
        <v>3250</v>
      </c>
      <c r="K259" s="178" t="s">
        <v>3204</v>
      </c>
      <c r="L259" s="157">
        <v>2.6759259259259257E-2</v>
      </c>
      <c r="M259" s="178" t="s">
        <v>470</v>
      </c>
      <c r="N259" s="171" t="s">
        <v>3251</v>
      </c>
      <c r="O259" s="171" t="s">
        <v>3252</v>
      </c>
    </row>
    <row r="260" spans="2:15" x14ac:dyDescent="0.25">
      <c r="B260" s="115">
        <v>250</v>
      </c>
      <c r="C260" s="178" t="s">
        <v>419</v>
      </c>
      <c r="D260" s="178" t="s">
        <v>7</v>
      </c>
      <c r="E260" s="178" t="s">
        <v>416</v>
      </c>
      <c r="F260" s="178" t="s">
        <v>150</v>
      </c>
      <c r="G260" s="115">
        <v>80</v>
      </c>
      <c r="H260" s="178" t="s">
        <v>3253</v>
      </c>
      <c r="I260" s="178" t="s">
        <v>2598</v>
      </c>
      <c r="J260" s="178" t="s">
        <v>3254</v>
      </c>
      <c r="K260" s="178" t="s">
        <v>3204</v>
      </c>
      <c r="L260" s="157">
        <v>4.5682870370370367E-2</v>
      </c>
      <c r="M260" s="178" t="s">
        <v>457</v>
      </c>
      <c r="N260" s="171" t="s">
        <v>3255</v>
      </c>
      <c r="O260" s="171" t="s">
        <v>2869</v>
      </c>
    </row>
    <row r="261" spans="2:15" x14ac:dyDescent="0.25">
      <c r="B261" s="115">
        <v>251</v>
      </c>
      <c r="C261" s="178" t="s">
        <v>298</v>
      </c>
      <c r="D261" s="178" t="s">
        <v>7</v>
      </c>
      <c r="E261" s="178" t="s">
        <v>417</v>
      </c>
      <c r="F261" s="178" t="s">
        <v>150</v>
      </c>
      <c r="G261" s="115">
        <v>53</v>
      </c>
      <c r="H261" s="178" t="s">
        <v>3256</v>
      </c>
      <c r="I261" s="178" t="s">
        <v>2588</v>
      </c>
      <c r="J261" s="178" t="s">
        <v>3257</v>
      </c>
      <c r="K261" s="178" t="s">
        <v>3204</v>
      </c>
      <c r="L261" s="157">
        <v>4.6655092592592595E-2</v>
      </c>
      <c r="M261" s="178" t="s">
        <v>244</v>
      </c>
      <c r="N261" s="171" t="s">
        <v>3258</v>
      </c>
      <c r="O261" s="171" t="s">
        <v>245</v>
      </c>
    </row>
    <row r="262" spans="2:15" x14ac:dyDescent="0.25">
      <c r="B262" s="115">
        <v>252</v>
      </c>
      <c r="C262" s="178" t="s">
        <v>420</v>
      </c>
      <c r="D262" s="178" t="s">
        <v>6</v>
      </c>
      <c r="E262" s="178" t="s">
        <v>297</v>
      </c>
      <c r="F262" s="178" t="s">
        <v>148</v>
      </c>
      <c r="G262" s="115">
        <v>46</v>
      </c>
      <c r="H262" s="178" t="s">
        <v>1325</v>
      </c>
      <c r="I262" s="178" t="s">
        <v>3259</v>
      </c>
      <c r="J262" s="178" t="s">
        <v>3260</v>
      </c>
      <c r="K262" s="178" t="s">
        <v>3204</v>
      </c>
      <c r="L262" s="157">
        <v>3.5428240740740739E-2</v>
      </c>
      <c r="M262" s="178" t="s">
        <v>197</v>
      </c>
      <c r="N262" s="171" t="s">
        <v>3261</v>
      </c>
      <c r="O262" s="171" t="s">
        <v>1627</v>
      </c>
    </row>
    <row r="263" spans="2:15" x14ac:dyDescent="0.25">
      <c r="B263" s="115">
        <v>253</v>
      </c>
      <c r="C263" s="178" t="s">
        <v>420</v>
      </c>
      <c r="D263" s="178" t="s">
        <v>112</v>
      </c>
      <c r="E263" s="178" t="s">
        <v>422</v>
      </c>
      <c r="F263" s="178" t="s">
        <v>146</v>
      </c>
      <c r="G263" s="115">
        <v>59</v>
      </c>
      <c r="H263" s="178" t="s">
        <v>1945</v>
      </c>
      <c r="I263" s="178" t="s">
        <v>634</v>
      </c>
      <c r="J263" s="178" t="s">
        <v>3262</v>
      </c>
      <c r="K263" s="178" t="s">
        <v>3204</v>
      </c>
      <c r="L263" s="157">
        <v>3.7071759259259256E-2</v>
      </c>
      <c r="M263" s="178" t="s">
        <v>175</v>
      </c>
      <c r="N263" s="171" t="s">
        <v>3263</v>
      </c>
      <c r="O263" s="171" t="s">
        <v>3264</v>
      </c>
    </row>
    <row r="264" spans="2:15" x14ac:dyDescent="0.25">
      <c r="B264" s="115">
        <v>254</v>
      </c>
      <c r="C264" s="178" t="s">
        <v>297</v>
      </c>
      <c r="D264" s="178" t="s">
        <v>6</v>
      </c>
      <c r="E264" s="178" t="s">
        <v>298</v>
      </c>
      <c r="F264" s="178" t="s">
        <v>148</v>
      </c>
      <c r="G264" s="115">
        <v>63</v>
      </c>
      <c r="H264" s="178" t="s">
        <v>3265</v>
      </c>
      <c r="I264" s="178" t="s">
        <v>3266</v>
      </c>
      <c r="J264" s="178" t="s">
        <v>3267</v>
      </c>
      <c r="K264" s="178" t="s">
        <v>3204</v>
      </c>
      <c r="L264" s="157">
        <v>4.6354166666666669E-2</v>
      </c>
      <c r="M264" s="178" t="s">
        <v>336</v>
      </c>
      <c r="N264" s="171" t="s">
        <v>3268</v>
      </c>
      <c r="O264" s="171" t="s">
        <v>342</v>
      </c>
    </row>
    <row r="265" spans="2:15" x14ac:dyDescent="0.25">
      <c r="B265" s="115">
        <v>255</v>
      </c>
      <c r="C265" s="178" t="s">
        <v>417</v>
      </c>
      <c r="D265" s="178" t="s">
        <v>6</v>
      </c>
      <c r="E265" s="178" t="s">
        <v>419</v>
      </c>
      <c r="F265" s="178" t="s">
        <v>150</v>
      </c>
      <c r="G265" s="115">
        <v>107</v>
      </c>
      <c r="H265" s="178" t="s">
        <v>3091</v>
      </c>
      <c r="I265" s="178" t="s">
        <v>2647</v>
      </c>
      <c r="J265" s="178" t="s">
        <v>3269</v>
      </c>
      <c r="K265" s="178" t="s">
        <v>3204</v>
      </c>
      <c r="L265" s="157">
        <v>5.3206018518518521E-2</v>
      </c>
      <c r="M265" s="178" t="s">
        <v>361</v>
      </c>
      <c r="N265" s="171" t="s">
        <v>3270</v>
      </c>
      <c r="O265" s="171" t="s">
        <v>3271</v>
      </c>
    </row>
    <row r="266" spans="2:15" x14ac:dyDescent="0.25">
      <c r="B266" s="115">
        <v>256</v>
      </c>
      <c r="C266" s="178" t="s">
        <v>416</v>
      </c>
      <c r="D266" s="178" t="s">
        <v>6</v>
      </c>
      <c r="E266" s="178" t="s">
        <v>421</v>
      </c>
      <c r="F266" s="178" t="s">
        <v>150</v>
      </c>
      <c r="G266" s="115">
        <v>63</v>
      </c>
      <c r="H266" s="178" t="s">
        <v>3272</v>
      </c>
      <c r="I266" s="178" t="s">
        <v>1330</v>
      </c>
      <c r="J266" s="178" t="s">
        <v>3273</v>
      </c>
      <c r="K266" s="178" t="s">
        <v>3274</v>
      </c>
      <c r="L266" s="157">
        <v>4.2175925925925922E-2</v>
      </c>
      <c r="M266" s="178" t="s">
        <v>468</v>
      </c>
      <c r="N266" s="171" t="s">
        <v>3275</v>
      </c>
      <c r="O266" s="171" t="s">
        <v>3161</v>
      </c>
    </row>
    <row r="267" spans="2:15" x14ac:dyDescent="0.25">
      <c r="B267" s="115">
        <v>257</v>
      </c>
      <c r="C267" s="178" t="s">
        <v>423</v>
      </c>
      <c r="D267" s="178" t="s">
        <v>6</v>
      </c>
      <c r="E267" s="178" t="s">
        <v>428</v>
      </c>
      <c r="F267" s="178" t="s">
        <v>148</v>
      </c>
      <c r="G267" s="115">
        <v>42</v>
      </c>
      <c r="H267" s="178" t="s">
        <v>2543</v>
      </c>
      <c r="I267" s="178" t="s">
        <v>3276</v>
      </c>
      <c r="J267" s="178" t="s">
        <v>3277</v>
      </c>
      <c r="K267" s="178" t="s">
        <v>3274</v>
      </c>
      <c r="L267" s="157">
        <v>3.8321759259259257E-2</v>
      </c>
      <c r="M267" s="178" t="s">
        <v>338</v>
      </c>
      <c r="N267" s="171" t="s">
        <v>3278</v>
      </c>
      <c r="O267" s="171" t="s">
        <v>3279</v>
      </c>
    </row>
    <row r="268" spans="2:15" x14ac:dyDescent="0.25">
      <c r="B268" s="115">
        <v>258</v>
      </c>
      <c r="C268" s="178" t="s">
        <v>425</v>
      </c>
      <c r="D268" s="178" t="s">
        <v>6</v>
      </c>
      <c r="E268" s="178" t="s">
        <v>426</v>
      </c>
      <c r="F268" s="178" t="s">
        <v>148</v>
      </c>
      <c r="G268" s="115">
        <v>71</v>
      </c>
      <c r="H268" s="178" t="s">
        <v>3280</v>
      </c>
      <c r="I268" s="178" t="s">
        <v>3281</v>
      </c>
      <c r="J268" s="178" t="s">
        <v>3282</v>
      </c>
      <c r="K268" s="178" t="s">
        <v>3274</v>
      </c>
      <c r="L268" s="157">
        <v>4.6377314814814809E-2</v>
      </c>
      <c r="M268" s="178" t="s">
        <v>446</v>
      </c>
      <c r="N268" s="171" t="s">
        <v>3283</v>
      </c>
      <c r="O268" s="171" t="s">
        <v>152</v>
      </c>
    </row>
    <row r="269" spans="2:15" x14ac:dyDescent="0.25">
      <c r="B269" s="115">
        <v>259</v>
      </c>
      <c r="C269" s="178" t="s">
        <v>418</v>
      </c>
      <c r="D269" s="178" t="s">
        <v>112</v>
      </c>
      <c r="E269" s="178" t="s">
        <v>327</v>
      </c>
      <c r="F269" s="178" t="s">
        <v>146</v>
      </c>
      <c r="G269" s="115">
        <v>52</v>
      </c>
      <c r="H269" s="178" t="s">
        <v>634</v>
      </c>
      <c r="I269" s="178" t="s">
        <v>634</v>
      </c>
      <c r="J269" s="178" t="s">
        <v>3284</v>
      </c>
      <c r="K269" s="178" t="s">
        <v>3274</v>
      </c>
      <c r="L269" s="157">
        <v>3.9687500000000001E-2</v>
      </c>
      <c r="M269" s="178" t="s">
        <v>343</v>
      </c>
      <c r="N269" s="171" t="s">
        <v>3285</v>
      </c>
      <c r="O269" s="171" t="s">
        <v>3286</v>
      </c>
    </row>
    <row r="270" spans="2:15" x14ac:dyDescent="0.25">
      <c r="B270" s="115">
        <v>260</v>
      </c>
      <c r="C270" s="178" t="s">
        <v>440</v>
      </c>
      <c r="D270" s="178" t="s">
        <v>6</v>
      </c>
      <c r="E270" s="178" t="s">
        <v>427</v>
      </c>
      <c r="F270" s="178" t="s">
        <v>150</v>
      </c>
      <c r="G270" s="115">
        <v>58</v>
      </c>
      <c r="H270" s="178" t="s">
        <v>976</v>
      </c>
      <c r="I270" s="178" t="s">
        <v>3287</v>
      </c>
      <c r="J270" s="178" t="s">
        <v>3288</v>
      </c>
      <c r="K270" s="178" t="s">
        <v>3274</v>
      </c>
      <c r="L270" s="157">
        <v>4.4791666666666667E-2</v>
      </c>
      <c r="M270" s="178" t="s">
        <v>22</v>
      </c>
      <c r="N270" s="171" t="s">
        <v>3289</v>
      </c>
      <c r="O270" s="171" t="s">
        <v>1662</v>
      </c>
    </row>
    <row r="271" spans="2:15" x14ac:dyDescent="0.25">
      <c r="B271" s="115">
        <v>261</v>
      </c>
      <c r="C271" s="178" t="s">
        <v>439</v>
      </c>
      <c r="D271" s="178" t="s">
        <v>112</v>
      </c>
      <c r="E271" s="178" t="s">
        <v>424</v>
      </c>
      <c r="F271" s="178" t="s">
        <v>146</v>
      </c>
      <c r="G271" s="115">
        <v>40</v>
      </c>
      <c r="H271" s="178" t="s">
        <v>634</v>
      </c>
      <c r="I271" s="178" t="s">
        <v>634</v>
      </c>
      <c r="J271" s="178" t="s">
        <v>3290</v>
      </c>
      <c r="K271" s="178" t="s">
        <v>3274</v>
      </c>
      <c r="L271" s="157">
        <v>3.7453703703703704E-2</v>
      </c>
      <c r="M271" s="178" t="s">
        <v>381</v>
      </c>
      <c r="N271" s="171" t="s">
        <v>3291</v>
      </c>
      <c r="O271" s="171" t="s">
        <v>1542</v>
      </c>
    </row>
    <row r="272" spans="2:15" x14ac:dyDescent="0.25">
      <c r="B272" s="115">
        <v>262</v>
      </c>
      <c r="C272" s="178" t="s">
        <v>422</v>
      </c>
      <c r="D272" s="178" t="s">
        <v>6</v>
      </c>
      <c r="E272" s="178" t="s">
        <v>439</v>
      </c>
      <c r="F272" s="178" t="s">
        <v>148</v>
      </c>
      <c r="G272" s="115">
        <v>41</v>
      </c>
      <c r="H272" s="178" t="s">
        <v>2197</v>
      </c>
      <c r="I272" s="178" t="s">
        <v>3292</v>
      </c>
      <c r="J272" s="178" t="s">
        <v>3293</v>
      </c>
      <c r="K272" s="178" t="s">
        <v>3274</v>
      </c>
      <c r="L272" s="157">
        <v>3.1736111111111111E-2</v>
      </c>
      <c r="M272" s="178" t="s">
        <v>340</v>
      </c>
      <c r="N272" s="171" t="s">
        <v>3294</v>
      </c>
      <c r="O272" s="171" t="s">
        <v>1214</v>
      </c>
    </row>
    <row r="273" spans="2:15" x14ac:dyDescent="0.25">
      <c r="B273" s="115">
        <v>263</v>
      </c>
      <c r="C273" s="178" t="s">
        <v>424</v>
      </c>
      <c r="D273" s="178" t="s">
        <v>112</v>
      </c>
      <c r="E273" s="178" t="s">
        <v>440</v>
      </c>
      <c r="F273" s="178" t="s">
        <v>150</v>
      </c>
      <c r="G273" s="115">
        <v>67</v>
      </c>
      <c r="H273" s="178" t="s">
        <v>634</v>
      </c>
      <c r="I273" s="178" t="s">
        <v>1558</v>
      </c>
      <c r="J273" s="178" t="s">
        <v>3295</v>
      </c>
      <c r="K273" s="178" t="s">
        <v>3274</v>
      </c>
      <c r="L273" s="157">
        <v>4.8310185185185185E-2</v>
      </c>
      <c r="M273" s="178" t="s">
        <v>456</v>
      </c>
      <c r="N273" s="171" t="s">
        <v>3296</v>
      </c>
      <c r="O273" s="171" t="s">
        <v>2812</v>
      </c>
    </row>
    <row r="274" spans="2:15" x14ac:dyDescent="0.25">
      <c r="B274" s="115">
        <v>264</v>
      </c>
      <c r="C274" s="178" t="s">
        <v>427</v>
      </c>
      <c r="D274" s="178" t="s">
        <v>7</v>
      </c>
      <c r="E274" s="178" t="s">
        <v>418</v>
      </c>
      <c r="F274" s="178" t="s">
        <v>2502</v>
      </c>
      <c r="G274" s="115">
        <v>180</v>
      </c>
      <c r="H274" s="178" t="s">
        <v>3148</v>
      </c>
      <c r="I274" s="178" t="s">
        <v>3297</v>
      </c>
      <c r="J274" s="178" t="s">
        <v>3298</v>
      </c>
      <c r="K274" s="178" t="s">
        <v>3274</v>
      </c>
      <c r="L274" s="157">
        <v>6.2650462962962963E-2</v>
      </c>
      <c r="M274" s="178" t="s">
        <v>251</v>
      </c>
      <c r="N274" s="171" t="s">
        <v>3299</v>
      </c>
      <c r="O274" s="171" t="s">
        <v>258</v>
      </c>
    </row>
    <row r="275" spans="2:15" x14ac:dyDescent="0.25">
      <c r="B275" s="115">
        <v>265</v>
      </c>
      <c r="C275" s="178" t="s">
        <v>327</v>
      </c>
      <c r="D275" s="178" t="s">
        <v>6</v>
      </c>
      <c r="E275" s="178" t="s">
        <v>425</v>
      </c>
      <c r="F275" s="178" t="s">
        <v>148</v>
      </c>
      <c r="G275" s="115">
        <v>60</v>
      </c>
      <c r="H275" s="178" t="s">
        <v>3300</v>
      </c>
      <c r="I275" s="178" t="s">
        <v>3301</v>
      </c>
      <c r="J275" s="178" t="s">
        <v>3302</v>
      </c>
      <c r="K275" s="178" t="s">
        <v>3274</v>
      </c>
      <c r="L275" s="157">
        <v>4.6724537037037044E-2</v>
      </c>
      <c r="M275" s="178" t="s">
        <v>307</v>
      </c>
      <c r="N275" s="171" t="s">
        <v>3303</v>
      </c>
      <c r="O275" s="171" t="s">
        <v>488</v>
      </c>
    </row>
    <row r="276" spans="2:15" x14ac:dyDescent="0.25">
      <c r="B276" s="115">
        <v>266</v>
      </c>
      <c r="C276" s="178" t="s">
        <v>426</v>
      </c>
      <c r="D276" s="178" t="s">
        <v>112</v>
      </c>
      <c r="E276" s="178" t="s">
        <v>423</v>
      </c>
      <c r="F276" s="178" t="s">
        <v>146</v>
      </c>
      <c r="G276" s="115">
        <v>58</v>
      </c>
      <c r="H276" s="178" t="s">
        <v>634</v>
      </c>
      <c r="I276" s="178" t="s">
        <v>634</v>
      </c>
      <c r="J276" s="178" t="s">
        <v>3304</v>
      </c>
      <c r="K276" s="178" t="s">
        <v>3274</v>
      </c>
      <c r="L276" s="157">
        <v>3.847222222222222E-2</v>
      </c>
      <c r="M276" s="178" t="s">
        <v>12</v>
      </c>
      <c r="N276" s="171" t="s">
        <v>3305</v>
      </c>
      <c r="O276" s="171" t="s">
        <v>147</v>
      </c>
    </row>
    <row r="277" spans="2:15" x14ac:dyDescent="0.25">
      <c r="B277" s="115">
        <v>267</v>
      </c>
      <c r="C277" s="178" t="s">
        <v>428</v>
      </c>
      <c r="D277" s="178" t="s">
        <v>7</v>
      </c>
      <c r="E277" s="178" t="s">
        <v>416</v>
      </c>
      <c r="F277" s="178" t="s">
        <v>150</v>
      </c>
      <c r="G277" s="115">
        <v>55</v>
      </c>
      <c r="H277" s="178" t="s">
        <v>3306</v>
      </c>
      <c r="I277" s="178" t="s">
        <v>3307</v>
      </c>
      <c r="J277" s="178" t="s">
        <v>3308</v>
      </c>
      <c r="K277" s="178" t="s">
        <v>3274</v>
      </c>
      <c r="L277" s="157">
        <v>4.1261574074074069E-2</v>
      </c>
      <c r="M277" s="178" t="s">
        <v>246</v>
      </c>
      <c r="N277" s="171" t="s">
        <v>3309</v>
      </c>
      <c r="O277" s="171" t="s">
        <v>1589</v>
      </c>
    </row>
    <row r="278" spans="2:15" x14ac:dyDescent="0.25">
      <c r="B278" s="115">
        <v>268</v>
      </c>
      <c r="C278" s="178" t="s">
        <v>421</v>
      </c>
      <c r="D278" s="178" t="s">
        <v>7</v>
      </c>
      <c r="E278" s="178" t="s">
        <v>417</v>
      </c>
      <c r="F278" s="178" t="s">
        <v>150</v>
      </c>
      <c r="G278" s="115">
        <v>65</v>
      </c>
      <c r="H278" s="178" t="s">
        <v>3310</v>
      </c>
      <c r="I278" s="178" t="s">
        <v>3307</v>
      </c>
      <c r="J278" s="178" t="s">
        <v>3311</v>
      </c>
      <c r="K278" s="178" t="s">
        <v>3274</v>
      </c>
      <c r="L278" s="157">
        <v>4.5925925925925926E-2</v>
      </c>
      <c r="M278" s="178" t="s">
        <v>457</v>
      </c>
      <c r="N278" s="171" t="s">
        <v>3312</v>
      </c>
      <c r="O278" s="171" t="s">
        <v>2869</v>
      </c>
    </row>
    <row r="279" spans="2:15" x14ac:dyDescent="0.25">
      <c r="B279" s="115">
        <v>269</v>
      </c>
      <c r="C279" s="178" t="s">
        <v>419</v>
      </c>
      <c r="D279" s="178" t="s">
        <v>6</v>
      </c>
      <c r="E279" s="178" t="s">
        <v>297</v>
      </c>
      <c r="F279" s="178" t="s">
        <v>150</v>
      </c>
      <c r="G279" s="115">
        <v>54</v>
      </c>
      <c r="H279" s="178" t="s">
        <v>2955</v>
      </c>
      <c r="I279" s="178" t="s">
        <v>3313</v>
      </c>
      <c r="J279" s="178" t="s">
        <v>3314</v>
      </c>
      <c r="K279" s="178" t="s">
        <v>3274</v>
      </c>
      <c r="L279" s="157">
        <v>4.0532407407407406E-2</v>
      </c>
      <c r="M279" s="178" t="s">
        <v>333</v>
      </c>
      <c r="N279" s="171" t="s">
        <v>3315</v>
      </c>
      <c r="O279" s="171" t="s">
        <v>893</v>
      </c>
    </row>
    <row r="280" spans="2:15" x14ac:dyDescent="0.25">
      <c r="B280" s="115">
        <v>270</v>
      </c>
      <c r="C280" s="178" t="s">
        <v>298</v>
      </c>
      <c r="D280" s="178" t="s">
        <v>7</v>
      </c>
      <c r="E280" s="178" t="s">
        <v>420</v>
      </c>
      <c r="F280" s="178" t="s">
        <v>148</v>
      </c>
      <c r="G280" s="115">
        <v>70</v>
      </c>
      <c r="H280" s="178" t="s">
        <v>3316</v>
      </c>
      <c r="I280" s="178" t="s">
        <v>3317</v>
      </c>
      <c r="J280" s="178" t="s">
        <v>3318</v>
      </c>
      <c r="K280" s="178" t="s">
        <v>3274</v>
      </c>
      <c r="L280" s="157">
        <v>4.4675925925925924E-2</v>
      </c>
      <c r="M280" s="178" t="s">
        <v>241</v>
      </c>
      <c r="N280" s="171" t="s">
        <v>3319</v>
      </c>
      <c r="O280" s="171" t="s">
        <v>236</v>
      </c>
    </row>
    <row r="281" spans="2:15" x14ac:dyDescent="0.25">
      <c r="B281" s="115">
        <v>271</v>
      </c>
      <c r="C281" s="178" t="s">
        <v>298</v>
      </c>
      <c r="D281" s="178" t="s">
        <v>112</v>
      </c>
      <c r="E281" s="178" t="s">
        <v>422</v>
      </c>
      <c r="F281" s="178" t="s">
        <v>150</v>
      </c>
      <c r="G281" s="115">
        <v>86</v>
      </c>
      <c r="H281" s="178" t="s">
        <v>3320</v>
      </c>
      <c r="I281" s="178" t="s">
        <v>3321</v>
      </c>
      <c r="J281" s="178" t="s">
        <v>3322</v>
      </c>
      <c r="K281" s="178" t="s">
        <v>3274</v>
      </c>
      <c r="L281" s="157">
        <v>4.8148148148148141E-2</v>
      </c>
      <c r="M281" s="178" t="s">
        <v>351</v>
      </c>
      <c r="N281" s="171" t="s">
        <v>3323</v>
      </c>
      <c r="O281" s="171" t="s">
        <v>356</v>
      </c>
    </row>
    <row r="282" spans="2:15" x14ac:dyDescent="0.25">
      <c r="B282" s="115">
        <v>272</v>
      </c>
      <c r="C282" s="178" t="s">
        <v>420</v>
      </c>
      <c r="D282" s="178" t="s">
        <v>7</v>
      </c>
      <c r="E282" s="178" t="s">
        <v>419</v>
      </c>
      <c r="F282" s="178" t="s">
        <v>148</v>
      </c>
      <c r="G282" s="115">
        <v>62</v>
      </c>
      <c r="H282" s="178" t="s">
        <v>3324</v>
      </c>
      <c r="I282" s="178" t="s">
        <v>1831</v>
      </c>
      <c r="J282" s="178" t="s">
        <v>3325</v>
      </c>
      <c r="K282" s="178" t="s">
        <v>3274</v>
      </c>
      <c r="L282" s="157">
        <v>4.0648148148148149E-2</v>
      </c>
      <c r="M282" s="178" t="s">
        <v>22</v>
      </c>
      <c r="N282" s="171" t="s">
        <v>3326</v>
      </c>
      <c r="O282" s="171" t="s">
        <v>1662</v>
      </c>
    </row>
    <row r="283" spans="2:15" x14ac:dyDescent="0.25">
      <c r="B283" s="115">
        <v>273</v>
      </c>
      <c r="C283" s="178" t="s">
        <v>297</v>
      </c>
      <c r="D283" s="178" t="s">
        <v>112</v>
      </c>
      <c r="E283" s="178" t="s">
        <v>421</v>
      </c>
      <c r="F283" s="178" t="s">
        <v>150</v>
      </c>
      <c r="G283" s="115">
        <v>61</v>
      </c>
      <c r="H283" s="178" t="s">
        <v>3327</v>
      </c>
      <c r="I283" s="178" t="s">
        <v>634</v>
      </c>
      <c r="J283" s="178" t="s">
        <v>3328</v>
      </c>
      <c r="K283" s="178" t="s">
        <v>3274</v>
      </c>
      <c r="L283" s="157">
        <v>4.5185185185185189E-2</v>
      </c>
      <c r="M283" s="178" t="s">
        <v>308</v>
      </c>
      <c r="N283" s="171" t="s">
        <v>3329</v>
      </c>
      <c r="O283" s="171" t="s">
        <v>174</v>
      </c>
    </row>
    <row r="284" spans="2:15" x14ac:dyDescent="0.25">
      <c r="B284" s="115">
        <v>274</v>
      </c>
      <c r="C284" s="178" t="s">
        <v>417</v>
      </c>
      <c r="D284" s="178" t="s">
        <v>6</v>
      </c>
      <c r="E284" s="178" t="s">
        <v>428</v>
      </c>
      <c r="F284" s="178" t="s">
        <v>150</v>
      </c>
      <c r="G284" s="115">
        <v>66</v>
      </c>
      <c r="H284" s="178" t="s">
        <v>3330</v>
      </c>
      <c r="I284" s="178" t="s">
        <v>3331</v>
      </c>
      <c r="J284" s="178" t="s">
        <v>3332</v>
      </c>
      <c r="K284" s="178" t="s">
        <v>3274</v>
      </c>
      <c r="L284" s="157">
        <v>4.8726851851851855E-2</v>
      </c>
      <c r="M284" s="178" t="s">
        <v>250</v>
      </c>
      <c r="N284" s="171" t="s">
        <v>3333</v>
      </c>
      <c r="O284" s="171" t="s">
        <v>2848</v>
      </c>
    </row>
    <row r="285" spans="2:15" x14ac:dyDescent="0.25">
      <c r="B285" s="115">
        <v>275</v>
      </c>
      <c r="C285" s="178" t="s">
        <v>416</v>
      </c>
      <c r="D285" s="178" t="s">
        <v>6</v>
      </c>
      <c r="E285" s="178" t="s">
        <v>426</v>
      </c>
      <c r="F285" s="178" t="s">
        <v>148</v>
      </c>
      <c r="G285" s="115">
        <v>59</v>
      </c>
      <c r="H285" s="178" t="s">
        <v>2939</v>
      </c>
      <c r="I285" s="178" t="s">
        <v>2939</v>
      </c>
      <c r="J285" s="178" t="s">
        <v>3334</v>
      </c>
      <c r="K285" s="178" t="s">
        <v>3274</v>
      </c>
      <c r="L285" s="157">
        <v>3.75462962962963E-2</v>
      </c>
      <c r="M285" s="178" t="s">
        <v>268</v>
      </c>
      <c r="N285" s="171" t="s">
        <v>3335</v>
      </c>
      <c r="O285" s="171" t="s">
        <v>2580</v>
      </c>
    </row>
    <row r="286" spans="2:15" x14ac:dyDescent="0.25">
      <c r="B286" s="115">
        <v>276</v>
      </c>
      <c r="C286" s="178" t="s">
        <v>423</v>
      </c>
      <c r="D286" s="178" t="s">
        <v>112</v>
      </c>
      <c r="E286" s="178" t="s">
        <v>327</v>
      </c>
      <c r="F286" s="178" t="s">
        <v>149</v>
      </c>
      <c r="G286" s="115">
        <v>57</v>
      </c>
      <c r="H286" s="178" t="s">
        <v>634</v>
      </c>
      <c r="I286" s="178" t="s">
        <v>634</v>
      </c>
      <c r="J286" s="178" t="s">
        <v>3336</v>
      </c>
      <c r="K286" s="178" t="s">
        <v>3274</v>
      </c>
      <c r="L286" s="157">
        <v>4.0069444444444442E-2</v>
      </c>
      <c r="M286" s="178" t="s">
        <v>471</v>
      </c>
      <c r="N286" s="171" t="s">
        <v>3337</v>
      </c>
      <c r="O286" s="171" t="s">
        <v>3338</v>
      </c>
    </row>
    <row r="287" spans="2:15" x14ac:dyDescent="0.25">
      <c r="B287" s="115">
        <v>277</v>
      </c>
      <c r="C287" s="178" t="s">
        <v>425</v>
      </c>
      <c r="D287" s="178" t="s">
        <v>112</v>
      </c>
      <c r="E287" s="178" t="s">
        <v>427</v>
      </c>
      <c r="F287" s="178" t="s">
        <v>150</v>
      </c>
      <c r="G287" s="115">
        <v>113</v>
      </c>
      <c r="H287" s="178" t="s">
        <v>634</v>
      </c>
      <c r="I287" s="178" t="s">
        <v>3339</v>
      </c>
      <c r="J287" s="178" t="s">
        <v>3340</v>
      </c>
      <c r="K287" s="178" t="s">
        <v>3274</v>
      </c>
      <c r="L287" s="157">
        <v>5.2569444444444446E-2</v>
      </c>
      <c r="M287" s="178" t="s">
        <v>472</v>
      </c>
      <c r="N287" s="171" t="s">
        <v>3341</v>
      </c>
      <c r="O287" s="171" t="s">
        <v>3342</v>
      </c>
    </row>
    <row r="288" spans="2:15" x14ac:dyDescent="0.25">
      <c r="B288" s="115">
        <v>278</v>
      </c>
      <c r="C288" s="178" t="s">
        <v>418</v>
      </c>
      <c r="D288" s="178" t="s">
        <v>6</v>
      </c>
      <c r="E288" s="178" t="s">
        <v>424</v>
      </c>
      <c r="F288" s="178" t="s">
        <v>148</v>
      </c>
      <c r="G288" s="115">
        <v>63</v>
      </c>
      <c r="H288" s="178" t="s">
        <v>3343</v>
      </c>
      <c r="I288" s="178" t="s">
        <v>3344</v>
      </c>
      <c r="J288" s="178" t="s">
        <v>3345</v>
      </c>
      <c r="K288" s="178" t="s">
        <v>3346</v>
      </c>
      <c r="L288" s="157">
        <v>4.5486111111111109E-2</v>
      </c>
      <c r="M288" s="178" t="s">
        <v>27</v>
      </c>
      <c r="N288" s="171" t="s">
        <v>3347</v>
      </c>
      <c r="O288" s="171" t="s">
        <v>657</v>
      </c>
    </row>
    <row r="289" spans="2:15" x14ac:dyDescent="0.25">
      <c r="B289" s="115">
        <v>279</v>
      </c>
      <c r="C289" s="178" t="s">
        <v>440</v>
      </c>
      <c r="D289" s="178" t="s">
        <v>6</v>
      </c>
      <c r="E289" s="178" t="s">
        <v>439</v>
      </c>
      <c r="F289" s="178" t="s">
        <v>150</v>
      </c>
      <c r="G289" s="115">
        <v>119</v>
      </c>
      <c r="H289" s="178" t="s">
        <v>3348</v>
      </c>
      <c r="I289" s="178" t="s">
        <v>3349</v>
      </c>
      <c r="J289" s="178" t="s">
        <v>3350</v>
      </c>
      <c r="K289" s="178" t="s">
        <v>3346</v>
      </c>
      <c r="L289" s="157">
        <v>5.3773148148148153E-2</v>
      </c>
      <c r="M289" s="178" t="s">
        <v>194</v>
      </c>
      <c r="N289" s="171" t="s">
        <v>3351</v>
      </c>
      <c r="O289" s="171" t="s">
        <v>856</v>
      </c>
    </row>
    <row r="290" spans="2:15" x14ac:dyDescent="0.25">
      <c r="B290" s="115">
        <v>280</v>
      </c>
      <c r="C290" s="178" t="s">
        <v>422</v>
      </c>
      <c r="D290" s="178" t="s">
        <v>7</v>
      </c>
      <c r="E290" s="178" t="s">
        <v>440</v>
      </c>
      <c r="F290" s="178" t="s">
        <v>148</v>
      </c>
      <c r="G290" s="115">
        <v>83</v>
      </c>
      <c r="H290" s="178" t="s">
        <v>3352</v>
      </c>
      <c r="I290" s="178" t="s">
        <v>3353</v>
      </c>
      <c r="J290" s="178" t="s">
        <v>3354</v>
      </c>
      <c r="K290" s="178" t="s">
        <v>3346</v>
      </c>
      <c r="L290" s="157">
        <v>4.8576388888888884E-2</v>
      </c>
      <c r="M290" s="178" t="s">
        <v>457</v>
      </c>
      <c r="N290" s="171" t="s">
        <v>3355</v>
      </c>
      <c r="O290" s="171" t="s">
        <v>2869</v>
      </c>
    </row>
    <row r="291" spans="2:15" x14ac:dyDescent="0.25">
      <c r="B291" s="115">
        <v>281</v>
      </c>
      <c r="C291" s="178" t="s">
        <v>439</v>
      </c>
      <c r="D291" s="178" t="s">
        <v>7</v>
      </c>
      <c r="E291" s="178" t="s">
        <v>418</v>
      </c>
      <c r="F291" s="178" t="s">
        <v>150</v>
      </c>
      <c r="G291" s="115">
        <v>48</v>
      </c>
      <c r="H291" s="178" t="s">
        <v>3356</v>
      </c>
      <c r="I291" s="178" t="s">
        <v>3357</v>
      </c>
      <c r="J291" s="178" t="s">
        <v>3358</v>
      </c>
      <c r="K291" s="178" t="s">
        <v>3346</v>
      </c>
      <c r="L291" s="157">
        <v>3.6203703703703703E-2</v>
      </c>
      <c r="M291" s="178" t="s">
        <v>237</v>
      </c>
      <c r="N291" s="171" t="s">
        <v>3359</v>
      </c>
      <c r="O291" s="171" t="s">
        <v>247</v>
      </c>
    </row>
    <row r="292" spans="2:15" x14ac:dyDescent="0.25">
      <c r="B292" s="115">
        <v>282</v>
      </c>
      <c r="C292" s="178" t="s">
        <v>424</v>
      </c>
      <c r="D292" s="178" t="s">
        <v>112</v>
      </c>
      <c r="E292" s="178" t="s">
        <v>425</v>
      </c>
      <c r="F292" s="178" t="s">
        <v>149</v>
      </c>
      <c r="G292" s="115">
        <v>107</v>
      </c>
      <c r="H292" s="178" t="s">
        <v>634</v>
      </c>
      <c r="I292" s="178" t="s">
        <v>634</v>
      </c>
      <c r="J292" s="178" t="s">
        <v>3360</v>
      </c>
      <c r="K292" s="178" t="s">
        <v>3346</v>
      </c>
      <c r="L292" s="157">
        <v>5.1134259259259261E-2</v>
      </c>
      <c r="M292" s="178" t="s">
        <v>206</v>
      </c>
      <c r="N292" s="171" t="s">
        <v>3361</v>
      </c>
      <c r="O292" s="171" t="s">
        <v>3362</v>
      </c>
    </row>
    <row r="293" spans="2:15" x14ac:dyDescent="0.25">
      <c r="B293" s="115">
        <v>283</v>
      </c>
      <c r="C293" s="178" t="s">
        <v>427</v>
      </c>
      <c r="D293" s="178" t="s">
        <v>6</v>
      </c>
      <c r="E293" s="178" t="s">
        <v>423</v>
      </c>
      <c r="F293" s="178" t="s">
        <v>150</v>
      </c>
      <c r="G293" s="115">
        <v>47</v>
      </c>
      <c r="H293" s="178" t="s">
        <v>3363</v>
      </c>
      <c r="I293" s="178" t="s">
        <v>3364</v>
      </c>
      <c r="J293" s="178" t="s">
        <v>3365</v>
      </c>
      <c r="K293" s="178" t="s">
        <v>3346</v>
      </c>
      <c r="L293" s="157">
        <v>3.5868055555555556E-2</v>
      </c>
      <c r="M293" s="178" t="s">
        <v>164</v>
      </c>
      <c r="N293" s="171" t="s">
        <v>3366</v>
      </c>
      <c r="O293" s="171" t="s">
        <v>3367</v>
      </c>
    </row>
    <row r="294" spans="2:15" x14ac:dyDescent="0.25">
      <c r="B294" s="115">
        <v>284</v>
      </c>
      <c r="C294" s="178" t="s">
        <v>327</v>
      </c>
      <c r="D294" s="178" t="s">
        <v>112</v>
      </c>
      <c r="E294" s="178" t="s">
        <v>416</v>
      </c>
      <c r="F294" s="178" t="s">
        <v>146</v>
      </c>
      <c r="G294" s="115">
        <v>71</v>
      </c>
      <c r="H294" s="178" t="s">
        <v>634</v>
      </c>
      <c r="I294" s="178" t="s">
        <v>723</v>
      </c>
      <c r="J294" s="178" t="s">
        <v>3368</v>
      </c>
      <c r="K294" s="178" t="s">
        <v>3346</v>
      </c>
      <c r="L294" s="157">
        <v>4.5000000000000005E-2</v>
      </c>
      <c r="M294" s="178" t="s">
        <v>201</v>
      </c>
      <c r="N294" s="171" t="s">
        <v>3369</v>
      </c>
      <c r="O294" s="171" t="s">
        <v>202</v>
      </c>
    </row>
    <row r="295" spans="2:15" x14ac:dyDescent="0.25">
      <c r="B295" s="115">
        <v>285</v>
      </c>
      <c r="C295" s="178" t="s">
        <v>426</v>
      </c>
      <c r="D295" s="178" t="s">
        <v>7</v>
      </c>
      <c r="E295" s="178" t="s">
        <v>417</v>
      </c>
      <c r="F295" s="178" t="s">
        <v>150</v>
      </c>
      <c r="G295" s="115">
        <v>84</v>
      </c>
      <c r="H295" s="178" t="s">
        <v>2098</v>
      </c>
      <c r="I295" s="178" t="s">
        <v>3370</v>
      </c>
      <c r="J295" s="178" t="s">
        <v>3371</v>
      </c>
      <c r="K295" s="178" t="s">
        <v>3346</v>
      </c>
      <c r="L295" s="157">
        <v>4.8912037037037039E-2</v>
      </c>
      <c r="M295" s="178" t="s">
        <v>473</v>
      </c>
      <c r="N295" s="171" t="s">
        <v>3372</v>
      </c>
      <c r="O295" s="171" t="s">
        <v>3373</v>
      </c>
    </row>
    <row r="296" spans="2:15" x14ac:dyDescent="0.25">
      <c r="B296" s="115">
        <v>286</v>
      </c>
      <c r="C296" s="178" t="s">
        <v>428</v>
      </c>
      <c r="D296" s="178" t="s">
        <v>7</v>
      </c>
      <c r="E296" s="178" t="s">
        <v>297</v>
      </c>
      <c r="F296" s="178" t="s">
        <v>148</v>
      </c>
      <c r="G296" s="115">
        <v>80</v>
      </c>
      <c r="H296" s="178" t="s">
        <v>1551</v>
      </c>
      <c r="I296" s="178" t="s">
        <v>2507</v>
      </c>
      <c r="J296" s="178" t="s">
        <v>3374</v>
      </c>
      <c r="K296" s="178" t="s">
        <v>3346</v>
      </c>
      <c r="L296" s="157">
        <v>4.9780092592592591E-2</v>
      </c>
      <c r="M296" s="178" t="s">
        <v>248</v>
      </c>
      <c r="N296" s="171" t="s">
        <v>3375</v>
      </c>
      <c r="O296" s="171" t="s">
        <v>3376</v>
      </c>
    </row>
    <row r="297" spans="2:15" x14ac:dyDescent="0.25">
      <c r="B297" s="115">
        <v>287</v>
      </c>
      <c r="C297" s="178" t="s">
        <v>421</v>
      </c>
      <c r="D297" s="178" t="s">
        <v>7</v>
      </c>
      <c r="E297" s="178" t="s">
        <v>420</v>
      </c>
      <c r="F297" s="178" t="s">
        <v>150</v>
      </c>
      <c r="G297" s="115">
        <v>60</v>
      </c>
      <c r="H297" s="178" t="s">
        <v>3377</v>
      </c>
      <c r="I297" s="178" t="s">
        <v>3378</v>
      </c>
      <c r="J297" s="178" t="s">
        <v>3379</v>
      </c>
      <c r="K297" s="178" t="s">
        <v>3346</v>
      </c>
      <c r="L297" s="157">
        <v>3.9884259259259258E-2</v>
      </c>
      <c r="M297" s="178" t="s">
        <v>261</v>
      </c>
      <c r="N297" s="171" t="s">
        <v>3380</v>
      </c>
      <c r="O297" s="171" t="s">
        <v>1400</v>
      </c>
    </row>
    <row r="298" spans="2:15" x14ac:dyDescent="0.25">
      <c r="B298" s="115">
        <v>288</v>
      </c>
      <c r="C298" s="178" t="s">
        <v>419</v>
      </c>
      <c r="D298" s="178" t="s">
        <v>6</v>
      </c>
      <c r="E298" s="178" t="s">
        <v>298</v>
      </c>
      <c r="F298" s="178" t="s">
        <v>150</v>
      </c>
      <c r="G298" s="115">
        <v>50</v>
      </c>
      <c r="H298" s="178" t="s">
        <v>3381</v>
      </c>
      <c r="I298" s="178" t="s">
        <v>3382</v>
      </c>
      <c r="J298" s="178" t="s">
        <v>3383</v>
      </c>
      <c r="K298" s="178" t="s">
        <v>3346</v>
      </c>
      <c r="L298" s="157">
        <v>4.1284722222222223E-2</v>
      </c>
      <c r="M298" s="178" t="s">
        <v>21</v>
      </c>
      <c r="N298" s="171" t="s">
        <v>3384</v>
      </c>
      <c r="O298" s="171" t="s">
        <v>1067</v>
      </c>
    </row>
    <row r="299" spans="2:15" x14ac:dyDescent="0.25">
      <c r="B299" s="115">
        <v>289</v>
      </c>
      <c r="C299" s="178" t="s">
        <v>419</v>
      </c>
      <c r="D299" s="178" t="s">
        <v>112</v>
      </c>
      <c r="E299" s="178" t="s">
        <v>422</v>
      </c>
      <c r="F299" s="178" t="s">
        <v>150</v>
      </c>
      <c r="G299" s="115">
        <v>71</v>
      </c>
      <c r="H299" s="178" t="s">
        <v>634</v>
      </c>
      <c r="I299" s="178" t="s">
        <v>634</v>
      </c>
      <c r="J299" s="178" t="s">
        <v>1724</v>
      </c>
      <c r="K299" s="178" t="s">
        <v>3346</v>
      </c>
      <c r="L299" s="157">
        <v>4.4976851851851851E-2</v>
      </c>
      <c r="M299" s="178" t="s">
        <v>16</v>
      </c>
      <c r="N299" s="171" t="s">
        <v>3385</v>
      </c>
      <c r="O299" s="171" t="s">
        <v>1830</v>
      </c>
    </row>
    <row r="300" spans="2:15" x14ac:dyDescent="0.25">
      <c r="B300" s="115">
        <v>290</v>
      </c>
      <c r="C300" s="178" t="s">
        <v>298</v>
      </c>
      <c r="D300" s="178" t="s">
        <v>7</v>
      </c>
      <c r="E300" s="178" t="s">
        <v>421</v>
      </c>
      <c r="F300" s="178" t="s">
        <v>148</v>
      </c>
      <c r="G300" s="115">
        <v>136</v>
      </c>
      <c r="H300" s="178" t="s">
        <v>942</v>
      </c>
      <c r="I300" s="178" t="s">
        <v>3386</v>
      </c>
      <c r="J300" s="178" t="s">
        <v>3387</v>
      </c>
      <c r="K300" s="178" t="s">
        <v>3346</v>
      </c>
      <c r="L300" s="157">
        <v>5.679398148148148E-2</v>
      </c>
      <c r="M300" s="178" t="s">
        <v>470</v>
      </c>
      <c r="N300" s="171" t="s">
        <v>3388</v>
      </c>
      <c r="O300" s="171" t="s">
        <v>3252</v>
      </c>
    </row>
    <row r="301" spans="2:15" x14ac:dyDescent="0.25">
      <c r="B301" s="115">
        <v>291</v>
      </c>
      <c r="C301" s="178" t="s">
        <v>420</v>
      </c>
      <c r="D301" s="178" t="s">
        <v>6</v>
      </c>
      <c r="E301" s="178" t="s">
        <v>428</v>
      </c>
      <c r="F301" s="178" t="s">
        <v>150</v>
      </c>
      <c r="G301" s="115">
        <v>45</v>
      </c>
      <c r="H301" s="178" t="s">
        <v>1325</v>
      </c>
      <c r="I301" s="178" t="s">
        <v>3389</v>
      </c>
      <c r="J301" s="178" t="s">
        <v>3390</v>
      </c>
      <c r="K301" s="178" t="s">
        <v>3346</v>
      </c>
      <c r="L301" s="157">
        <v>3.8217592592592588E-2</v>
      </c>
      <c r="M301" s="178" t="s">
        <v>349</v>
      </c>
      <c r="N301" s="171" t="s">
        <v>3391</v>
      </c>
      <c r="O301" s="171" t="s">
        <v>174</v>
      </c>
    </row>
    <row r="302" spans="2:15" x14ac:dyDescent="0.25">
      <c r="B302" s="115">
        <v>292</v>
      </c>
      <c r="C302" s="178" t="s">
        <v>297</v>
      </c>
      <c r="D302" s="178" t="s">
        <v>112</v>
      </c>
      <c r="E302" s="178" t="s">
        <v>426</v>
      </c>
      <c r="F302" s="178" t="s">
        <v>150</v>
      </c>
      <c r="G302" s="115">
        <v>73</v>
      </c>
      <c r="H302" s="178" t="s">
        <v>634</v>
      </c>
      <c r="I302" s="178" t="s">
        <v>908</v>
      </c>
      <c r="J302" s="178" t="s">
        <v>3392</v>
      </c>
      <c r="K302" s="178" t="s">
        <v>3346</v>
      </c>
      <c r="L302" s="157">
        <v>4.6307870370370374E-2</v>
      </c>
      <c r="M302" s="178" t="s">
        <v>474</v>
      </c>
      <c r="N302" s="171" t="s">
        <v>3393</v>
      </c>
      <c r="O302" s="171" t="s">
        <v>495</v>
      </c>
    </row>
    <row r="303" spans="2:15" x14ac:dyDescent="0.25">
      <c r="B303" s="115">
        <v>293</v>
      </c>
      <c r="C303" s="178" t="s">
        <v>417</v>
      </c>
      <c r="D303" s="178" t="s">
        <v>6</v>
      </c>
      <c r="E303" s="178" t="s">
        <v>327</v>
      </c>
      <c r="F303" s="178" t="s">
        <v>150</v>
      </c>
      <c r="G303" s="115">
        <v>83</v>
      </c>
      <c r="H303" s="178" t="s">
        <v>1764</v>
      </c>
      <c r="I303" s="178" t="s">
        <v>3394</v>
      </c>
      <c r="J303" s="178" t="s">
        <v>3395</v>
      </c>
      <c r="K303" s="178" t="s">
        <v>3346</v>
      </c>
      <c r="L303" s="157">
        <v>5.0208333333333334E-2</v>
      </c>
      <c r="M303" s="178" t="s">
        <v>347</v>
      </c>
      <c r="N303" s="171" t="s">
        <v>3396</v>
      </c>
      <c r="O303" s="171" t="s">
        <v>2515</v>
      </c>
    </row>
    <row r="304" spans="2:15" x14ac:dyDescent="0.25">
      <c r="B304" s="115">
        <v>294</v>
      </c>
      <c r="C304" s="178" t="s">
        <v>416</v>
      </c>
      <c r="D304" s="178" t="s">
        <v>6</v>
      </c>
      <c r="E304" s="178" t="s">
        <v>427</v>
      </c>
      <c r="F304" s="178" t="s">
        <v>150</v>
      </c>
      <c r="G304" s="115">
        <v>79</v>
      </c>
      <c r="H304" s="178" t="s">
        <v>3397</v>
      </c>
      <c r="I304" s="178" t="s">
        <v>3398</v>
      </c>
      <c r="J304" s="178" t="s">
        <v>3399</v>
      </c>
      <c r="K304" s="178" t="s">
        <v>3346</v>
      </c>
      <c r="L304" s="157">
        <v>4.6388888888888889E-2</v>
      </c>
      <c r="M304" s="178" t="s">
        <v>475</v>
      </c>
      <c r="N304" s="171" t="s">
        <v>3400</v>
      </c>
      <c r="O304" s="171" t="s">
        <v>3401</v>
      </c>
    </row>
    <row r="305" spans="1:15" x14ac:dyDescent="0.25">
      <c r="B305" s="115">
        <v>295</v>
      </c>
      <c r="C305" s="178" t="s">
        <v>423</v>
      </c>
      <c r="D305" s="178" t="s">
        <v>7</v>
      </c>
      <c r="E305" s="178" t="s">
        <v>424</v>
      </c>
      <c r="F305" s="178" t="s">
        <v>150</v>
      </c>
      <c r="G305" s="115">
        <v>115</v>
      </c>
      <c r="H305" s="178" t="s">
        <v>3402</v>
      </c>
      <c r="I305" s="178" t="s">
        <v>3403</v>
      </c>
      <c r="J305" s="178" t="s">
        <v>3404</v>
      </c>
      <c r="K305" s="178" t="s">
        <v>3346</v>
      </c>
      <c r="L305" s="157">
        <v>5.3263888888888888E-2</v>
      </c>
      <c r="M305" s="178" t="s">
        <v>109</v>
      </c>
      <c r="N305" s="171" t="s">
        <v>3405</v>
      </c>
      <c r="O305" s="171" t="s">
        <v>151</v>
      </c>
    </row>
    <row r="306" spans="1:15" x14ac:dyDescent="0.25">
      <c r="B306" s="115">
        <v>296</v>
      </c>
      <c r="C306" s="178" t="s">
        <v>425</v>
      </c>
      <c r="D306" s="178" t="s">
        <v>112</v>
      </c>
      <c r="E306" s="178" t="s">
        <v>439</v>
      </c>
      <c r="F306" s="178" t="s">
        <v>150</v>
      </c>
      <c r="G306" s="115">
        <v>65</v>
      </c>
      <c r="H306" s="178" t="s">
        <v>1007</v>
      </c>
      <c r="I306" s="178" t="s">
        <v>634</v>
      </c>
      <c r="J306" s="178" t="s">
        <v>3406</v>
      </c>
      <c r="K306" s="178" t="s">
        <v>3346</v>
      </c>
      <c r="L306" s="157">
        <v>4.1585648148148149E-2</v>
      </c>
      <c r="M306" s="178" t="s">
        <v>241</v>
      </c>
      <c r="N306" s="171" t="s">
        <v>3407</v>
      </c>
      <c r="O306" s="171" t="s">
        <v>236</v>
      </c>
    </row>
    <row r="307" spans="1:15" x14ac:dyDescent="0.25">
      <c r="B307" s="115">
        <v>297</v>
      </c>
      <c r="C307" s="178" t="s">
        <v>418</v>
      </c>
      <c r="D307" s="178" t="s">
        <v>7</v>
      </c>
      <c r="E307" s="178" t="s">
        <v>440</v>
      </c>
      <c r="F307" s="178" t="s">
        <v>148</v>
      </c>
      <c r="G307" s="115">
        <v>45</v>
      </c>
      <c r="H307" s="178" t="s">
        <v>3408</v>
      </c>
      <c r="I307" s="178" t="s">
        <v>3409</v>
      </c>
      <c r="J307" s="178" t="s">
        <v>3410</v>
      </c>
      <c r="K307" s="178" t="s">
        <v>3346</v>
      </c>
      <c r="L307" s="157">
        <v>3.9791666666666663E-2</v>
      </c>
      <c r="M307" s="178" t="s">
        <v>171</v>
      </c>
      <c r="N307" s="171" t="s">
        <v>3411</v>
      </c>
      <c r="O307" s="171" t="s">
        <v>1406</v>
      </c>
    </row>
    <row r="308" spans="1:15" x14ac:dyDescent="0.25">
      <c r="B308" s="115">
        <v>298</v>
      </c>
      <c r="C308" s="178" t="s">
        <v>422</v>
      </c>
      <c r="D308" s="178" t="s">
        <v>7</v>
      </c>
      <c r="E308" s="178" t="s">
        <v>418</v>
      </c>
      <c r="F308" s="178" t="s">
        <v>148</v>
      </c>
      <c r="G308" s="115">
        <v>56</v>
      </c>
      <c r="H308" s="178" t="s">
        <v>3412</v>
      </c>
      <c r="I308" s="178" t="s">
        <v>3413</v>
      </c>
      <c r="J308" s="178" t="s">
        <v>3414</v>
      </c>
      <c r="K308" s="178" t="s">
        <v>3346</v>
      </c>
      <c r="L308" s="157">
        <v>4.1516203703703701E-2</v>
      </c>
      <c r="M308" s="178" t="s">
        <v>443</v>
      </c>
      <c r="N308" s="171" t="s">
        <v>3415</v>
      </c>
      <c r="O308" s="171" t="s">
        <v>2480</v>
      </c>
    </row>
    <row r="309" spans="1:15" x14ac:dyDescent="0.25">
      <c r="B309" s="115">
        <v>299</v>
      </c>
      <c r="C309" s="178" t="s">
        <v>440</v>
      </c>
      <c r="D309" s="178" t="s">
        <v>112</v>
      </c>
      <c r="E309" s="178" t="s">
        <v>425</v>
      </c>
      <c r="F309" s="178" t="s">
        <v>146</v>
      </c>
      <c r="G309" s="115">
        <v>56</v>
      </c>
      <c r="H309" s="178" t="s">
        <v>908</v>
      </c>
      <c r="I309" s="178" t="s">
        <v>634</v>
      </c>
      <c r="J309" s="178" t="s">
        <v>3416</v>
      </c>
      <c r="K309" s="178" t="s">
        <v>3346</v>
      </c>
      <c r="L309" s="157">
        <v>4.4386574074074071E-2</v>
      </c>
      <c r="M309" s="178" t="s">
        <v>237</v>
      </c>
      <c r="N309" s="171" t="s">
        <v>3417</v>
      </c>
      <c r="O309" s="171" t="s">
        <v>311</v>
      </c>
    </row>
    <row r="310" spans="1:15" x14ac:dyDescent="0.25">
      <c r="B310" s="115">
        <v>300</v>
      </c>
      <c r="C310" s="178" t="s">
        <v>439</v>
      </c>
      <c r="D310" s="178" t="s">
        <v>7</v>
      </c>
      <c r="E310" s="178" t="s">
        <v>423</v>
      </c>
      <c r="F310" s="178" t="s">
        <v>148</v>
      </c>
      <c r="G310" s="115">
        <v>71</v>
      </c>
      <c r="H310" s="178" t="s">
        <v>2598</v>
      </c>
      <c r="I310" s="178" t="s">
        <v>2507</v>
      </c>
      <c r="J310" s="178" t="s">
        <v>3418</v>
      </c>
      <c r="K310" s="178" t="s">
        <v>3419</v>
      </c>
      <c r="L310" s="157">
        <v>4.1643518518518517E-2</v>
      </c>
      <c r="M310" s="178" t="s">
        <v>476</v>
      </c>
      <c r="N310" s="171" t="s">
        <v>3420</v>
      </c>
      <c r="O310" s="171" t="s">
        <v>3421</v>
      </c>
    </row>
    <row r="311" spans="1:15" x14ac:dyDescent="0.25">
      <c r="B311" s="115">
        <v>301</v>
      </c>
      <c r="C311" s="178" t="s">
        <v>424</v>
      </c>
      <c r="D311" s="178" t="s">
        <v>112</v>
      </c>
      <c r="E311" s="178" t="s">
        <v>416</v>
      </c>
      <c r="F311" s="178" t="s">
        <v>150</v>
      </c>
      <c r="G311" s="115">
        <v>129</v>
      </c>
      <c r="H311" s="178" t="s">
        <v>634</v>
      </c>
      <c r="I311" s="178" t="s">
        <v>1599</v>
      </c>
      <c r="J311" s="178" t="s">
        <v>3422</v>
      </c>
      <c r="K311" s="178" t="s">
        <v>3419</v>
      </c>
      <c r="L311" s="157">
        <v>5.5E-2</v>
      </c>
      <c r="M311" s="178" t="s">
        <v>235</v>
      </c>
      <c r="N311" s="171" t="s">
        <v>3423</v>
      </c>
      <c r="O311" s="171" t="s">
        <v>236</v>
      </c>
    </row>
    <row r="312" spans="1:15" x14ac:dyDescent="0.25">
      <c r="B312" s="115">
        <v>302</v>
      </c>
      <c r="C312" s="178" t="s">
        <v>427</v>
      </c>
      <c r="D312" s="178" t="s">
        <v>7</v>
      </c>
      <c r="E312" s="178" t="s">
        <v>417</v>
      </c>
      <c r="F312" s="178" t="s">
        <v>346</v>
      </c>
      <c r="G312" s="115">
        <v>48</v>
      </c>
      <c r="H312" s="178" t="s">
        <v>3424</v>
      </c>
      <c r="I312" s="178" t="s">
        <v>3425</v>
      </c>
      <c r="J312" s="178" t="s">
        <v>3426</v>
      </c>
      <c r="K312" s="178" t="s">
        <v>3419</v>
      </c>
      <c r="L312" s="157">
        <v>3.9502314814814816E-2</v>
      </c>
      <c r="M312" s="178" t="s">
        <v>204</v>
      </c>
      <c r="N312" s="171" t="s">
        <v>3427</v>
      </c>
      <c r="O312" s="171" t="s">
        <v>1990</v>
      </c>
    </row>
    <row r="313" spans="1:15" x14ac:dyDescent="0.25">
      <c r="B313" s="115">
        <v>303</v>
      </c>
      <c r="C313" s="178" t="s">
        <v>327</v>
      </c>
      <c r="D313" s="178" t="s">
        <v>112</v>
      </c>
      <c r="E313" s="178" t="s">
        <v>297</v>
      </c>
      <c r="F313" s="178" t="s">
        <v>150</v>
      </c>
      <c r="G313" s="115">
        <v>67</v>
      </c>
      <c r="H313" s="178" t="s">
        <v>634</v>
      </c>
      <c r="I313" s="178" t="s">
        <v>634</v>
      </c>
      <c r="J313" s="178" t="s">
        <v>951</v>
      </c>
      <c r="K313" s="178" t="s">
        <v>3419</v>
      </c>
      <c r="L313" s="157">
        <v>4.6238425925925926E-2</v>
      </c>
      <c r="M313" s="178" t="s">
        <v>243</v>
      </c>
      <c r="N313" s="171" t="s">
        <v>3428</v>
      </c>
      <c r="O313" s="171" t="s">
        <v>2949</v>
      </c>
    </row>
    <row r="314" spans="1:15" x14ac:dyDescent="0.25">
      <c r="B314" s="115">
        <v>304</v>
      </c>
      <c r="C314" s="178" t="s">
        <v>426</v>
      </c>
      <c r="D314" s="178" t="s">
        <v>112</v>
      </c>
      <c r="E314" s="178" t="s">
        <v>420</v>
      </c>
      <c r="F314" s="178" t="s">
        <v>149</v>
      </c>
      <c r="G314" s="115">
        <v>48</v>
      </c>
      <c r="H314" s="178" t="s">
        <v>634</v>
      </c>
      <c r="I314" s="178" t="s">
        <v>634</v>
      </c>
      <c r="J314" s="178" t="s">
        <v>3429</v>
      </c>
      <c r="K314" s="178" t="s">
        <v>3419</v>
      </c>
      <c r="L314" s="157">
        <v>3.3796296296296297E-2</v>
      </c>
      <c r="M314" s="178" t="s">
        <v>352</v>
      </c>
      <c r="N314" s="171" t="s">
        <v>3430</v>
      </c>
      <c r="O314" s="171" t="s">
        <v>3431</v>
      </c>
    </row>
    <row r="315" spans="1:15" x14ac:dyDescent="0.25">
      <c r="B315" s="115">
        <v>305</v>
      </c>
      <c r="C315" s="178" t="s">
        <v>428</v>
      </c>
      <c r="D315" s="178" t="s">
        <v>7</v>
      </c>
      <c r="E315" s="178" t="s">
        <v>298</v>
      </c>
      <c r="F315" s="178" t="s">
        <v>148</v>
      </c>
      <c r="G315" s="115">
        <v>38</v>
      </c>
      <c r="H315" s="178" t="s">
        <v>1532</v>
      </c>
      <c r="I315" s="178" t="s">
        <v>2598</v>
      </c>
      <c r="J315" s="178" t="s">
        <v>2727</v>
      </c>
      <c r="K315" s="178" t="s">
        <v>3419</v>
      </c>
      <c r="L315" s="157">
        <v>4.2673611111111114E-2</v>
      </c>
      <c r="M315" s="178" t="s">
        <v>251</v>
      </c>
      <c r="N315" s="171" t="s">
        <v>3432</v>
      </c>
      <c r="O315" s="171" t="s">
        <v>258</v>
      </c>
    </row>
    <row r="316" spans="1:15" x14ac:dyDescent="0.25">
      <c r="B316" s="115">
        <v>306</v>
      </c>
      <c r="C316" s="178" t="s">
        <v>421</v>
      </c>
      <c r="D316" s="178" t="s">
        <v>112</v>
      </c>
      <c r="E316" s="178" t="s">
        <v>419</v>
      </c>
      <c r="F316" s="178" t="s">
        <v>150</v>
      </c>
      <c r="G316" s="115">
        <v>65</v>
      </c>
      <c r="H316" s="178" t="s">
        <v>3433</v>
      </c>
      <c r="I316" s="178" t="s">
        <v>634</v>
      </c>
      <c r="J316" s="178" t="s">
        <v>3434</v>
      </c>
      <c r="K316" s="178" t="s">
        <v>3419</v>
      </c>
      <c r="L316" s="157">
        <v>4.5995370370370374E-2</v>
      </c>
      <c r="M316" s="178" t="s">
        <v>252</v>
      </c>
      <c r="N316" s="171" t="s">
        <v>3435</v>
      </c>
      <c r="O316" s="171" t="s">
        <v>2580</v>
      </c>
    </row>
    <row r="317" spans="1:15" x14ac:dyDescent="0.25">
      <c r="A317" s="180" t="s">
        <v>20</v>
      </c>
      <c r="B317" s="180" t="s">
        <v>20</v>
      </c>
      <c r="C317" s="180" t="s">
        <v>20</v>
      </c>
      <c r="D317" s="180" t="s">
        <v>20</v>
      </c>
      <c r="E317" s="180" t="s">
        <v>20</v>
      </c>
      <c r="F317" s="180" t="s">
        <v>20</v>
      </c>
      <c r="G317" s="180" t="s">
        <v>20</v>
      </c>
      <c r="H317" s="180" t="s">
        <v>20</v>
      </c>
      <c r="I317" s="180" t="s">
        <v>20</v>
      </c>
      <c r="J317" s="180" t="s">
        <v>20</v>
      </c>
      <c r="K317" s="180" t="s">
        <v>20</v>
      </c>
      <c r="M317" s="180" t="s">
        <v>20</v>
      </c>
      <c r="N317" s="180" t="s">
        <v>20</v>
      </c>
      <c r="O317" s="180" t="s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1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.7109375" customWidth="1"/>
    <col min="2" max="2" width="4" style="115" customWidth="1"/>
    <col min="3" max="3" width="31.7109375" style="115" bestFit="1" customWidth="1"/>
    <col min="4" max="4" width="7.140625" style="115" customWidth="1"/>
    <col min="5" max="5" width="31.7109375" style="115" bestFit="1" customWidth="1"/>
    <col min="6" max="6" width="18.140625" style="115" bestFit="1" customWidth="1"/>
    <col min="7" max="7" width="5.7109375" style="115" customWidth="1"/>
    <col min="8" max="8" width="8.42578125" style="115" customWidth="1"/>
    <col min="9" max="9" width="7.5703125" style="115" customWidth="1"/>
    <col min="10" max="10" width="8.140625" style="115" customWidth="1"/>
    <col min="11" max="11" width="3.28515625" style="115" customWidth="1"/>
    <col min="12" max="12" width="10.140625" style="115" bestFit="1" customWidth="1"/>
    <col min="13" max="13" width="9.7109375" style="115" customWidth="1"/>
    <col min="14" max="14" width="4.5703125" style="115" customWidth="1"/>
    <col min="15" max="15" width="69.85546875" bestFit="1" customWidth="1"/>
    <col min="16" max="16" width="54.7109375" bestFit="1" customWidth="1"/>
  </cols>
  <sheetData>
    <row r="1" spans="1:16" ht="21" x14ac:dyDescent="0.35">
      <c r="A1" s="131" t="s">
        <v>4248</v>
      </c>
    </row>
    <row r="4" spans="1:16" hidden="1" x14ac:dyDescent="0.25"/>
    <row r="5" spans="1:16" x14ac:dyDescent="0.25">
      <c r="F5" s="115" t="s">
        <v>2446</v>
      </c>
      <c r="G5" s="204">
        <f>G6/2</f>
        <v>69.441666666666663</v>
      </c>
      <c r="I5" s="115" t="s">
        <v>4139</v>
      </c>
      <c r="L5" s="115" t="s">
        <v>4141</v>
      </c>
      <c r="M5" s="217">
        <f>1+2/60+25/3600</f>
        <v>1.0402777777777779</v>
      </c>
    </row>
    <row r="6" spans="1:16" x14ac:dyDescent="0.25">
      <c r="F6" s="115" t="s">
        <v>4133</v>
      </c>
      <c r="G6" s="115">
        <f>G7/240</f>
        <v>138.88333333333333</v>
      </c>
      <c r="I6" s="217">
        <f>1+G6*5/3600</f>
        <v>1.1928935185185185</v>
      </c>
      <c r="L6" s="115" t="s">
        <v>4141</v>
      </c>
      <c r="M6" s="211">
        <f>M7/240</f>
        <v>4.3344135802469132E-2</v>
      </c>
      <c r="N6" s="115" t="s">
        <v>4138</v>
      </c>
    </row>
    <row r="7" spans="1:16" x14ac:dyDescent="0.25">
      <c r="F7" s="115" t="s">
        <v>2445</v>
      </c>
      <c r="G7" s="115">
        <f>SUM(G11:G250)*2-134</f>
        <v>33332</v>
      </c>
      <c r="I7" s="115" t="s">
        <v>4137</v>
      </c>
      <c r="L7" s="115" t="s">
        <v>4140</v>
      </c>
      <c r="M7" s="211">
        <f>SUM(M11:M250)</f>
        <v>10.402592592592592</v>
      </c>
      <c r="N7" s="115" t="s">
        <v>4138</v>
      </c>
    </row>
    <row r="9" spans="1:16" s="173" customFormat="1" x14ac:dyDescent="0.25">
      <c r="B9" s="177" t="s">
        <v>0</v>
      </c>
      <c r="C9" s="176" t="s">
        <v>2</v>
      </c>
      <c r="D9" s="177" t="s">
        <v>177</v>
      </c>
      <c r="E9" s="176" t="s">
        <v>3</v>
      </c>
      <c r="F9" s="176" t="s">
        <v>107</v>
      </c>
      <c r="G9" s="177" t="s">
        <v>627</v>
      </c>
      <c r="H9" s="176" t="s">
        <v>628</v>
      </c>
      <c r="I9" s="176" t="s">
        <v>629</v>
      </c>
      <c r="J9" s="176" t="s">
        <v>630</v>
      </c>
      <c r="K9" s="177"/>
      <c r="L9" s="177" t="s">
        <v>973</v>
      </c>
      <c r="M9" s="177" t="s">
        <v>108</v>
      </c>
      <c r="N9" s="176" t="s">
        <v>10</v>
      </c>
      <c r="O9" s="175" t="s">
        <v>631</v>
      </c>
      <c r="P9" s="175" t="s">
        <v>11</v>
      </c>
    </row>
    <row r="10" spans="1:16" x14ac:dyDescent="0.25">
      <c r="C10" s="178"/>
      <c r="E10" s="178"/>
      <c r="F10" s="178"/>
      <c r="H10" s="178"/>
      <c r="I10" s="178"/>
      <c r="J10" s="178"/>
      <c r="N10" s="178"/>
      <c r="O10" s="171"/>
      <c r="P10" s="171"/>
    </row>
    <row r="11" spans="1:16" x14ac:dyDescent="0.25">
      <c r="B11" s="115">
        <v>1</v>
      </c>
      <c r="C11" s="178" t="s">
        <v>160</v>
      </c>
      <c r="D11" s="178" t="s">
        <v>112</v>
      </c>
      <c r="E11" s="178" t="s">
        <v>431</v>
      </c>
      <c r="F11" s="178" t="s">
        <v>150</v>
      </c>
      <c r="G11" s="115">
        <v>98</v>
      </c>
      <c r="H11" s="178" t="s">
        <v>634</v>
      </c>
      <c r="I11" s="178" t="s">
        <v>3436</v>
      </c>
      <c r="J11" s="178" t="s">
        <v>3437</v>
      </c>
      <c r="K11" s="178" t="s">
        <v>636</v>
      </c>
      <c r="L11" s="178" t="s">
        <v>3438</v>
      </c>
      <c r="M11" s="157">
        <v>5.1249999999999997E-2</v>
      </c>
      <c r="N11" s="178" t="s">
        <v>162</v>
      </c>
      <c r="O11" s="171" t="s">
        <v>3439</v>
      </c>
      <c r="P11" s="171" t="s">
        <v>163</v>
      </c>
    </row>
    <row r="12" spans="1:16" x14ac:dyDescent="0.25">
      <c r="B12" s="115">
        <v>2</v>
      </c>
      <c r="C12" s="178" t="s">
        <v>4</v>
      </c>
      <c r="D12" s="178" t="s">
        <v>112</v>
      </c>
      <c r="E12" s="178" t="s">
        <v>420</v>
      </c>
      <c r="F12" s="178" t="s">
        <v>149</v>
      </c>
      <c r="G12" s="115">
        <v>43</v>
      </c>
      <c r="H12" s="178" t="s">
        <v>859</v>
      </c>
      <c r="I12" s="178" t="s">
        <v>634</v>
      </c>
      <c r="J12" s="178" t="s">
        <v>3440</v>
      </c>
      <c r="K12" s="178" t="s">
        <v>636</v>
      </c>
      <c r="L12" s="178" t="s">
        <v>3438</v>
      </c>
      <c r="M12" s="157">
        <v>2.585648148148148E-2</v>
      </c>
      <c r="N12" s="178" t="s">
        <v>307</v>
      </c>
      <c r="O12" s="171" t="s">
        <v>3441</v>
      </c>
      <c r="P12" s="171" t="s">
        <v>3442</v>
      </c>
    </row>
    <row r="13" spans="1:16" x14ac:dyDescent="0.25">
      <c r="B13" s="115">
        <v>3</v>
      </c>
      <c r="C13" s="178" t="s">
        <v>434</v>
      </c>
      <c r="D13" s="178" t="s">
        <v>112</v>
      </c>
      <c r="E13" s="178" t="s">
        <v>430</v>
      </c>
      <c r="F13" s="178" t="s">
        <v>149</v>
      </c>
      <c r="G13" s="115">
        <v>46</v>
      </c>
      <c r="H13" s="178" t="s">
        <v>634</v>
      </c>
      <c r="I13" s="178" t="s">
        <v>634</v>
      </c>
      <c r="J13" s="178" t="s">
        <v>3443</v>
      </c>
      <c r="K13" s="178" t="s">
        <v>636</v>
      </c>
      <c r="L13" s="178" t="s">
        <v>3438</v>
      </c>
      <c r="M13" s="157">
        <v>3.5902777777777777E-2</v>
      </c>
      <c r="N13" s="178" t="s">
        <v>262</v>
      </c>
      <c r="O13" s="171" t="s">
        <v>3444</v>
      </c>
      <c r="P13" s="171" t="s">
        <v>263</v>
      </c>
    </row>
    <row r="14" spans="1:16" x14ac:dyDescent="0.25">
      <c r="B14" s="115">
        <v>4</v>
      </c>
      <c r="C14" s="178" t="s">
        <v>234</v>
      </c>
      <c r="D14" s="178" t="s">
        <v>112</v>
      </c>
      <c r="E14" s="178" t="s">
        <v>418</v>
      </c>
      <c r="F14" s="178" t="s">
        <v>150</v>
      </c>
      <c r="G14" s="115">
        <v>76</v>
      </c>
      <c r="H14" s="178" t="s">
        <v>814</v>
      </c>
      <c r="I14" s="178" t="s">
        <v>634</v>
      </c>
      <c r="J14" s="178" t="s">
        <v>3445</v>
      </c>
      <c r="K14" s="178" t="s">
        <v>636</v>
      </c>
      <c r="L14" s="178" t="s">
        <v>3438</v>
      </c>
      <c r="M14" s="157">
        <v>4.5000000000000005E-2</v>
      </c>
      <c r="N14" s="178" t="s">
        <v>165</v>
      </c>
      <c r="O14" s="171" t="s">
        <v>3446</v>
      </c>
      <c r="P14" s="171" t="s">
        <v>1965</v>
      </c>
    </row>
    <row r="15" spans="1:16" x14ac:dyDescent="0.25">
      <c r="B15" s="115">
        <v>5</v>
      </c>
      <c r="C15" s="178" t="s">
        <v>435</v>
      </c>
      <c r="D15" s="178" t="s">
        <v>7</v>
      </c>
      <c r="E15" s="178" t="s">
        <v>436</v>
      </c>
      <c r="F15" s="178" t="s">
        <v>346</v>
      </c>
      <c r="G15" s="115">
        <v>95</v>
      </c>
      <c r="H15" s="178" t="s">
        <v>634</v>
      </c>
      <c r="I15" s="178" t="s">
        <v>3447</v>
      </c>
      <c r="J15" s="178" t="s">
        <v>3448</v>
      </c>
      <c r="K15" s="178" t="s">
        <v>636</v>
      </c>
      <c r="L15" s="178" t="s">
        <v>3438</v>
      </c>
      <c r="M15" s="157">
        <v>5.0405092592592592E-2</v>
      </c>
      <c r="N15" s="178" t="s">
        <v>13</v>
      </c>
      <c r="O15" s="171" t="s">
        <v>3449</v>
      </c>
      <c r="P15" s="171" t="s">
        <v>1237</v>
      </c>
    </row>
    <row r="16" spans="1:16" x14ac:dyDescent="0.25">
      <c r="B16" s="115">
        <v>6</v>
      </c>
      <c r="C16" s="178" t="s">
        <v>345</v>
      </c>
      <c r="D16" s="178" t="s">
        <v>7</v>
      </c>
      <c r="E16" s="178" t="s">
        <v>416</v>
      </c>
      <c r="F16" s="178" t="s">
        <v>150</v>
      </c>
      <c r="G16" s="115">
        <v>68</v>
      </c>
      <c r="H16" s="178" t="s">
        <v>3450</v>
      </c>
      <c r="I16" s="178" t="s">
        <v>3451</v>
      </c>
      <c r="J16" s="178" t="s">
        <v>3452</v>
      </c>
      <c r="K16" s="178" t="s">
        <v>636</v>
      </c>
      <c r="L16" s="178" t="s">
        <v>3438</v>
      </c>
      <c r="M16" s="157">
        <v>4.431712962962963E-2</v>
      </c>
      <c r="N16" s="178" t="s">
        <v>517</v>
      </c>
      <c r="O16" s="171" t="s">
        <v>3453</v>
      </c>
      <c r="P16" s="171" t="s">
        <v>572</v>
      </c>
    </row>
    <row r="17" spans="2:16" x14ac:dyDescent="0.25">
      <c r="B17" s="115">
        <v>7</v>
      </c>
      <c r="C17" s="178" t="s">
        <v>438</v>
      </c>
      <c r="D17" s="178" t="s">
        <v>6</v>
      </c>
      <c r="E17" s="178" t="s">
        <v>513</v>
      </c>
      <c r="F17" s="178" t="s">
        <v>150</v>
      </c>
      <c r="G17" s="115">
        <v>49</v>
      </c>
      <c r="H17" s="178" t="s">
        <v>3454</v>
      </c>
      <c r="I17" s="178" t="s">
        <v>3455</v>
      </c>
      <c r="J17" s="178" t="s">
        <v>3456</v>
      </c>
      <c r="K17" s="178" t="s">
        <v>636</v>
      </c>
      <c r="L17" s="178" t="s">
        <v>3438</v>
      </c>
      <c r="M17" s="157">
        <v>4.3530092592592599E-2</v>
      </c>
      <c r="N17" s="178" t="s">
        <v>261</v>
      </c>
      <c r="O17" s="171" t="s">
        <v>3457</v>
      </c>
      <c r="P17" s="171" t="s">
        <v>1759</v>
      </c>
    </row>
    <row r="18" spans="2:16" x14ac:dyDescent="0.25">
      <c r="B18" s="115">
        <v>8</v>
      </c>
      <c r="C18" s="178" t="s">
        <v>437</v>
      </c>
      <c r="D18" s="178" t="s">
        <v>112</v>
      </c>
      <c r="E18" s="178" t="s">
        <v>514</v>
      </c>
      <c r="F18" s="178" t="s">
        <v>149</v>
      </c>
      <c r="G18" s="115">
        <v>134</v>
      </c>
      <c r="H18" s="178" t="s">
        <v>634</v>
      </c>
      <c r="I18" s="178" t="s">
        <v>634</v>
      </c>
      <c r="J18" s="178" t="s">
        <v>3458</v>
      </c>
      <c r="K18" s="178" t="s">
        <v>636</v>
      </c>
      <c r="L18" s="178" t="s">
        <v>3438</v>
      </c>
      <c r="M18" s="157">
        <v>5.5347222222222221E-2</v>
      </c>
      <c r="N18" s="178" t="s">
        <v>237</v>
      </c>
      <c r="O18" s="171" t="s">
        <v>3459</v>
      </c>
      <c r="P18" s="171" t="s">
        <v>247</v>
      </c>
    </row>
    <row r="19" spans="2:16" x14ac:dyDescent="0.25">
      <c r="B19" s="115">
        <v>9</v>
      </c>
      <c r="C19" s="178" t="s">
        <v>431</v>
      </c>
      <c r="D19" s="178" t="s">
        <v>112</v>
      </c>
      <c r="E19" s="178" t="s">
        <v>514</v>
      </c>
      <c r="F19" s="178" t="s">
        <v>149</v>
      </c>
      <c r="G19" s="115">
        <v>61</v>
      </c>
      <c r="H19" s="178" t="s">
        <v>634</v>
      </c>
      <c r="I19" s="178" t="s">
        <v>634</v>
      </c>
      <c r="J19" s="178" t="s">
        <v>3460</v>
      </c>
      <c r="K19" s="178" t="s">
        <v>636</v>
      </c>
      <c r="L19" s="178" t="s">
        <v>3438</v>
      </c>
      <c r="M19" s="157">
        <v>4.5474537037037042E-2</v>
      </c>
      <c r="N19" s="178" t="s">
        <v>243</v>
      </c>
      <c r="O19" s="171" t="s">
        <v>3461</v>
      </c>
      <c r="P19" s="171" t="s">
        <v>693</v>
      </c>
    </row>
    <row r="20" spans="2:16" x14ac:dyDescent="0.25">
      <c r="B20" s="115">
        <v>10</v>
      </c>
      <c r="C20" s="178" t="s">
        <v>513</v>
      </c>
      <c r="D20" s="178" t="s">
        <v>7</v>
      </c>
      <c r="E20" s="178" t="s">
        <v>437</v>
      </c>
      <c r="F20" s="178" t="s">
        <v>148</v>
      </c>
      <c r="G20" s="115">
        <v>59</v>
      </c>
      <c r="H20" s="178" t="s">
        <v>3462</v>
      </c>
      <c r="I20" s="178" t="s">
        <v>3463</v>
      </c>
      <c r="J20" s="178" t="s">
        <v>3464</v>
      </c>
      <c r="K20" s="178" t="s">
        <v>636</v>
      </c>
      <c r="L20" s="178" t="s">
        <v>3438</v>
      </c>
      <c r="M20" s="157">
        <v>4.7847222222222228E-2</v>
      </c>
      <c r="N20" s="178" t="s">
        <v>518</v>
      </c>
      <c r="O20" s="171" t="s">
        <v>3465</v>
      </c>
      <c r="P20" s="171" t="s">
        <v>3466</v>
      </c>
    </row>
    <row r="21" spans="2:16" x14ac:dyDescent="0.25">
      <c r="B21" s="115">
        <v>11</v>
      </c>
      <c r="C21" s="178" t="s">
        <v>416</v>
      </c>
      <c r="D21" s="178" t="s">
        <v>6</v>
      </c>
      <c r="E21" s="178" t="s">
        <v>438</v>
      </c>
      <c r="F21" s="178" t="s">
        <v>150</v>
      </c>
      <c r="G21" s="115">
        <v>101</v>
      </c>
      <c r="H21" s="178" t="s">
        <v>2291</v>
      </c>
      <c r="I21" s="178" t="s">
        <v>2291</v>
      </c>
      <c r="J21" s="178" t="s">
        <v>3467</v>
      </c>
      <c r="K21" s="178" t="s">
        <v>636</v>
      </c>
      <c r="L21" s="178" t="s">
        <v>3438</v>
      </c>
      <c r="M21" s="157">
        <v>5.0462962962962959E-2</v>
      </c>
      <c r="N21" s="178" t="s">
        <v>519</v>
      </c>
      <c r="O21" s="171" t="s">
        <v>3468</v>
      </c>
      <c r="P21" s="171" t="s">
        <v>3469</v>
      </c>
    </row>
    <row r="22" spans="2:16" x14ac:dyDescent="0.25">
      <c r="B22" s="115">
        <v>12</v>
      </c>
      <c r="C22" s="178" t="s">
        <v>436</v>
      </c>
      <c r="D22" s="178" t="s">
        <v>6</v>
      </c>
      <c r="E22" s="178" t="s">
        <v>345</v>
      </c>
      <c r="F22" s="178" t="s">
        <v>306</v>
      </c>
      <c r="G22" s="115">
        <v>54</v>
      </c>
      <c r="H22" s="178" t="s">
        <v>1068</v>
      </c>
      <c r="I22" s="178" t="s">
        <v>3470</v>
      </c>
      <c r="J22" s="178" t="s">
        <v>3471</v>
      </c>
      <c r="K22" s="178" t="s">
        <v>636</v>
      </c>
      <c r="L22" s="178" t="s">
        <v>3438</v>
      </c>
      <c r="M22" s="157">
        <v>4.6909722222222221E-2</v>
      </c>
      <c r="N22" s="178" t="s">
        <v>246</v>
      </c>
      <c r="O22" s="171" t="s">
        <v>3472</v>
      </c>
      <c r="P22" s="171" t="s">
        <v>1589</v>
      </c>
    </row>
    <row r="23" spans="2:16" x14ac:dyDescent="0.25">
      <c r="B23" s="115">
        <v>13</v>
      </c>
      <c r="C23" s="178" t="s">
        <v>418</v>
      </c>
      <c r="D23" s="178" t="s">
        <v>7</v>
      </c>
      <c r="E23" s="178" t="s">
        <v>435</v>
      </c>
      <c r="F23" s="178" t="s">
        <v>148</v>
      </c>
      <c r="G23" s="115">
        <v>84</v>
      </c>
      <c r="H23" s="178" t="s">
        <v>3473</v>
      </c>
      <c r="I23" s="178" t="s">
        <v>3474</v>
      </c>
      <c r="J23" s="178" t="s">
        <v>3475</v>
      </c>
      <c r="K23" s="178" t="s">
        <v>636</v>
      </c>
      <c r="L23" s="178" t="s">
        <v>3438</v>
      </c>
      <c r="M23" s="157">
        <v>4.7407407407407405E-2</v>
      </c>
      <c r="N23" s="178" t="s">
        <v>168</v>
      </c>
      <c r="O23" s="171" t="s">
        <v>3476</v>
      </c>
      <c r="P23" s="171" t="s">
        <v>3027</v>
      </c>
    </row>
    <row r="24" spans="2:16" x14ac:dyDescent="0.25">
      <c r="B24" s="115">
        <v>14</v>
      </c>
      <c r="C24" s="178" t="s">
        <v>430</v>
      </c>
      <c r="D24" s="178" t="s">
        <v>112</v>
      </c>
      <c r="E24" s="178" t="s">
        <v>234</v>
      </c>
      <c r="F24" s="178" t="s">
        <v>146</v>
      </c>
      <c r="G24" s="115">
        <v>45</v>
      </c>
      <c r="H24" s="178" t="s">
        <v>634</v>
      </c>
      <c r="I24" s="178" t="s">
        <v>634</v>
      </c>
      <c r="J24" s="178" t="s">
        <v>3477</v>
      </c>
      <c r="K24" s="178" t="s">
        <v>636</v>
      </c>
      <c r="L24" s="178" t="s">
        <v>3478</v>
      </c>
      <c r="M24" s="157">
        <v>3.2951388888888891E-2</v>
      </c>
      <c r="N24" s="178" t="s">
        <v>520</v>
      </c>
      <c r="O24" s="171" t="s">
        <v>3479</v>
      </c>
      <c r="P24" s="171" t="s">
        <v>1079</v>
      </c>
    </row>
    <row r="25" spans="2:16" x14ac:dyDescent="0.25">
      <c r="B25" s="115">
        <v>15</v>
      </c>
      <c r="C25" s="178" t="s">
        <v>420</v>
      </c>
      <c r="D25" s="178" t="s">
        <v>7</v>
      </c>
      <c r="E25" s="178" t="s">
        <v>434</v>
      </c>
      <c r="F25" s="178" t="s">
        <v>148</v>
      </c>
      <c r="G25" s="115">
        <v>44</v>
      </c>
      <c r="H25" s="178" t="s">
        <v>3480</v>
      </c>
      <c r="I25" s="178" t="s">
        <v>3481</v>
      </c>
      <c r="J25" s="178" t="s">
        <v>3482</v>
      </c>
      <c r="K25" s="178" t="s">
        <v>636</v>
      </c>
      <c r="L25" s="178" t="s">
        <v>3478</v>
      </c>
      <c r="M25" s="157">
        <v>3.3576388888888892E-2</v>
      </c>
      <c r="N25" s="178" t="s">
        <v>521</v>
      </c>
      <c r="O25" s="171" t="s">
        <v>3483</v>
      </c>
      <c r="P25" s="171" t="s">
        <v>3484</v>
      </c>
    </row>
    <row r="26" spans="2:16" x14ac:dyDescent="0.25">
      <c r="B26" s="115">
        <v>16</v>
      </c>
      <c r="C26" s="178" t="s">
        <v>160</v>
      </c>
      <c r="D26" s="178" t="s">
        <v>112</v>
      </c>
      <c r="E26" s="178" t="s">
        <v>4</v>
      </c>
      <c r="F26" s="178" t="s">
        <v>149</v>
      </c>
      <c r="G26" s="115">
        <v>101</v>
      </c>
      <c r="H26" s="178" t="s">
        <v>634</v>
      </c>
      <c r="I26" s="178" t="s">
        <v>634</v>
      </c>
      <c r="J26" s="178" t="s">
        <v>3485</v>
      </c>
      <c r="K26" s="178" t="s">
        <v>636</v>
      </c>
      <c r="L26" s="178" t="s">
        <v>3478</v>
      </c>
      <c r="M26" s="157">
        <v>4.8171296296296295E-2</v>
      </c>
      <c r="N26" s="178" t="s">
        <v>522</v>
      </c>
      <c r="O26" s="171" t="s">
        <v>3486</v>
      </c>
      <c r="P26" s="171" t="s">
        <v>573</v>
      </c>
    </row>
    <row r="27" spans="2:16" x14ac:dyDescent="0.25">
      <c r="B27" s="115">
        <v>17</v>
      </c>
      <c r="C27" s="178" t="s">
        <v>4</v>
      </c>
      <c r="D27" s="178" t="s">
        <v>6</v>
      </c>
      <c r="E27" s="178" t="s">
        <v>431</v>
      </c>
      <c r="F27" s="178" t="s">
        <v>148</v>
      </c>
      <c r="G27" s="115">
        <v>78</v>
      </c>
      <c r="H27" s="178" t="s">
        <v>3487</v>
      </c>
      <c r="I27" s="178" t="s">
        <v>3488</v>
      </c>
      <c r="J27" s="178" t="s">
        <v>3489</v>
      </c>
      <c r="K27" s="178" t="s">
        <v>636</v>
      </c>
      <c r="L27" s="178" t="s">
        <v>3478</v>
      </c>
      <c r="M27" s="157">
        <v>4.553240740740741E-2</v>
      </c>
      <c r="N27" s="178" t="s">
        <v>523</v>
      </c>
      <c r="O27" s="171" t="s">
        <v>3490</v>
      </c>
      <c r="P27" s="171" t="s">
        <v>3491</v>
      </c>
    </row>
    <row r="28" spans="2:16" x14ac:dyDescent="0.25">
      <c r="B28" s="115">
        <v>18</v>
      </c>
      <c r="C28" s="178" t="s">
        <v>434</v>
      </c>
      <c r="D28" s="178" t="s">
        <v>112</v>
      </c>
      <c r="E28" s="178" t="s">
        <v>160</v>
      </c>
      <c r="F28" s="178" t="s">
        <v>150</v>
      </c>
      <c r="G28" s="115">
        <v>50</v>
      </c>
      <c r="H28" s="178" t="s">
        <v>634</v>
      </c>
      <c r="I28" s="178" t="s">
        <v>634</v>
      </c>
      <c r="J28" s="178" t="s">
        <v>3492</v>
      </c>
      <c r="K28" s="178" t="s">
        <v>636</v>
      </c>
      <c r="L28" s="178" t="s">
        <v>3478</v>
      </c>
      <c r="M28" s="157">
        <v>3.4687500000000003E-2</v>
      </c>
      <c r="N28" s="178" t="s">
        <v>524</v>
      </c>
      <c r="O28" s="171" t="s">
        <v>3493</v>
      </c>
      <c r="P28" s="171" t="s">
        <v>3494</v>
      </c>
    </row>
    <row r="29" spans="2:16" x14ac:dyDescent="0.25">
      <c r="B29" s="115">
        <v>19</v>
      </c>
      <c r="C29" s="178" t="s">
        <v>234</v>
      </c>
      <c r="D29" s="178" t="s">
        <v>112</v>
      </c>
      <c r="E29" s="178" t="s">
        <v>420</v>
      </c>
      <c r="F29" s="178" t="s">
        <v>149</v>
      </c>
      <c r="G29" s="115">
        <v>56</v>
      </c>
      <c r="H29" s="178" t="s">
        <v>634</v>
      </c>
      <c r="I29" s="178" t="s">
        <v>634</v>
      </c>
      <c r="J29" s="178" t="s">
        <v>3495</v>
      </c>
      <c r="K29" s="178" t="s">
        <v>636</v>
      </c>
      <c r="L29" s="178" t="s">
        <v>3478</v>
      </c>
      <c r="M29" s="157">
        <v>3.3981481481481481E-2</v>
      </c>
      <c r="N29" s="178" t="s">
        <v>307</v>
      </c>
      <c r="O29" s="171" t="s">
        <v>3496</v>
      </c>
      <c r="P29" s="171" t="s">
        <v>488</v>
      </c>
    </row>
    <row r="30" spans="2:16" x14ac:dyDescent="0.25">
      <c r="B30" s="115">
        <v>20</v>
      </c>
      <c r="C30" s="178" t="s">
        <v>435</v>
      </c>
      <c r="D30" s="178" t="s">
        <v>6</v>
      </c>
      <c r="E30" s="178" t="s">
        <v>430</v>
      </c>
      <c r="F30" s="178" t="s">
        <v>148</v>
      </c>
      <c r="G30" s="115">
        <v>60</v>
      </c>
      <c r="H30" s="178" t="s">
        <v>3497</v>
      </c>
      <c r="I30" s="178" t="s">
        <v>3498</v>
      </c>
      <c r="J30" s="178" t="s">
        <v>3499</v>
      </c>
      <c r="K30" s="178" t="s">
        <v>636</v>
      </c>
      <c r="L30" s="178" t="s">
        <v>3478</v>
      </c>
      <c r="M30" s="157">
        <v>4.3796296296296298E-2</v>
      </c>
      <c r="N30" s="178" t="s">
        <v>237</v>
      </c>
      <c r="O30" s="171" t="s">
        <v>3500</v>
      </c>
      <c r="P30" s="171" t="s">
        <v>247</v>
      </c>
    </row>
    <row r="31" spans="2:16" x14ac:dyDescent="0.25">
      <c r="B31" s="115">
        <v>21</v>
      </c>
      <c r="C31" s="178" t="s">
        <v>345</v>
      </c>
      <c r="D31" s="178" t="s">
        <v>6</v>
      </c>
      <c r="E31" s="178" t="s">
        <v>418</v>
      </c>
      <c r="F31" s="178" t="s">
        <v>148</v>
      </c>
      <c r="G31" s="115">
        <v>78</v>
      </c>
      <c r="H31" s="178" t="s">
        <v>3501</v>
      </c>
      <c r="I31" s="178" t="s">
        <v>3502</v>
      </c>
      <c r="J31" s="178" t="s">
        <v>3503</v>
      </c>
      <c r="K31" s="178" t="s">
        <v>636</v>
      </c>
      <c r="L31" s="178" t="s">
        <v>3478</v>
      </c>
      <c r="M31" s="157">
        <v>4.1990740740740745E-2</v>
      </c>
      <c r="N31" s="178" t="s">
        <v>172</v>
      </c>
      <c r="O31" s="171" t="s">
        <v>3504</v>
      </c>
      <c r="P31" s="171" t="s">
        <v>3115</v>
      </c>
    </row>
    <row r="32" spans="2:16" x14ac:dyDescent="0.25">
      <c r="B32" s="115">
        <v>22</v>
      </c>
      <c r="C32" s="178" t="s">
        <v>438</v>
      </c>
      <c r="D32" s="178" t="s">
        <v>7</v>
      </c>
      <c r="E32" s="178" t="s">
        <v>436</v>
      </c>
      <c r="F32" s="178" t="s">
        <v>150</v>
      </c>
      <c r="G32" s="115">
        <v>91</v>
      </c>
      <c r="H32" s="178" t="s">
        <v>2533</v>
      </c>
      <c r="I32" s="178" t="s">
        <v>3505</v>
      </c>
      <c r="J32" s="178" t="s">
        <v>3506</v>
      </c>
      <c r="K32" s="178" t="s">
        <v>636</v>
      </c>
      <c r="L32" s="178" t="s">
        <v>3478</v>
      </c>
      <c r="M32" s="157">
        <v>5.3819444444444448E-2</v>
      </c>
      <c r="N32" s="178" t="s">
        <v>525</v>
      </c>
      <c r="O32" s="171" t="s">
        <v>3507</v>
      </c>
      <c r="P32" s="171" t="s">
        <v>3508</v>
      </c>
    </row>
    <row r="33" spans="2:16" x14ac:dyDescent="0.25">
      <c r="B33" s="115">
        <v>23</v>
      </c>
      <c r="C33" s="178" t="s">
        <v>437</v>
      </c>
      <c r="D33" s="178" t="s">
        <v>112</v>
      </c>
      <c r="E33" s="178" t="s">
        <v>416</v>
      </c>
      <c r="F33" s="178" t="s">
        <v>150</v>
      </c>
      <c r="G33" s="115">
        <v>59</v>
      </c>
      <c r="H33" s="178" t="s">
        <v>634</v>
      </c>
      <c r="I33" s="178" t="s">
        <v>3509</v>
      </c>
      <c r="J33" s="178" t="s">
        <v>3510</v>
      </c>
      <c r="K33" s="178" t="s">
        <v>636</v>
      </c>
      <c r="L33" s="178" t="s">
        <v>3478</v>
      </c>
      <c r="M33" s="157">
        <v>3.3773148148148149E-2</v>
      </c>
      <c r="N33" s="178" t="s">
        <v>165</v>
      </c>
      <c r="O33" s="171" t="s">
        <v>3511</v>
      </c>
      <c r="P33" s="171" t="s">
        <v>1965</v>
      </c>
    </row>
    <row r="34" spans="2:16" x14ac:dyDescent="0.25">
      <c r="B34" s="115">
        <v>24</v>
      </c>
      <c r="C34" s="178" t="s">
        <v>514</v>
      </c>
      <c r="D34" s="178" t="s">
        <v>6</v>
      </c>
      <c r="E34" s="178" t="s">
        <v>513</v>
      </c>
      <c r="F34" s="178" t="s">
        <v>150</v>
      </c>
      <c r="G34" s="115">
        <v>62</v>
      </c>
      <c r="H34" s="178" t="s">
        <v>1219</v>
      </c>
      <c r="I34" s="178" t="s">
        <v>3512</v>
      </c>
      <c r="J34" s="178" t="s">
        <v>3513</v>
      </c>
      <c r="K34" s="178" t="s">
        <v>636</v>
      </c>
      <c r="L34" s="178" t="s">
        <v>3478</v>
      </c>
      <c r="M34" s="157">
        <v>4.8263888888888884E-2</v>
      </c>
      <c r="N34" s="178" t="s">
        <v>526</v>
      </c>
      <c r="O34" s="171" t="s">
        <v>3514</v>
      </c>
      <c r="P34" s="171" t="s">
        <v>3515</v>
      </c>
    </row>
    <row r="35" spans="2:16" x14ac:dyDescent="0.25">
      <c r="B35" s="115">
        <v>25</v>
      </c>
      <c r="C35" s="178" t="s">
        <v>431</v>
      </c>
      <c r="D35" s="178" t="s">
        <v>112</v>
      </c>
      <c r="E35" s="178" t="s">
        <v>513</v>
      </c>
      <c r="F35" s="178" t="s">
        <v>146</v>
      </c>
      <c r="G35" s="115">
        <v>29</v>
      </c>
      <c r="H35" s="178" t="s">
        <v>634</v>
      </c>
      <c r="I35" s="178" t="s">
        <v>634</v>
      </c>
      <c r="J35" s="178" t="s">
        <v>3516</v>
      </c>
      <c r="K35" s="178" t="s">
        <v>636</v>
      </c>
      <c r="L35" s="178" t="s">
        <v>3478</v>
      </c>
      <c r="M35" s="157">
        <v>2.5069444444444446E-2</v>
      </c>
      <c r="N35" s="178" t="s">
        <v>169</v>
      </c>
      <c r="O35" s="171" t="s">
        <v>3517</v>
      </c>
      <c r="P35" s="171" t="s">
        <v>575</v>
      </c>
    </row>
    <row r="36" spans="2:16" x14ac:dyDescent="0.25">
      <c r="B36" s="115">
        <v>26</v>
      </c>
      <c r="C36" s="178" t="s">
        <v>416</v>
      </c>
      <c r="D36" s="178" t="s">
        <v>112</v>
      </c>
      <c r="E36" s="178" t="s">
        <v>514</v>
      </c>
      <c r="F36" s="178" t="s">
        <v>150</v>
      </c>
      <c r="G36" s="115">
        <v>83</v>
      </c>
      <c r="H36" s="178" t="s">
        <v>3518</v>
      </c>
      <c r="I36" s="178" t="s">
        <v>634</v>
      </c>
      <c r="J36" s="178" t="s">
        <v>3519</v>
      </c>
      <c r="K36" s="178" t="s">
        <v>636</v>
      </c>
      <c r="L36" s="178" t="s">
        <v>3478</v>
      </c>
      <c r="M36" s="157">
        <v>4.6400462962962963E-2</v>
      </c>
      <c r="N36" s="178" t="s">
        <v>381</v>
      </c>
      <c r="O36" s="171" t="s">
        <v>3520</v>
      </c>
      <c r="P36" s="171" t="s">
        <v>1542</v>
      </c>
    </row>
    <row r="37" spans="2:16" x14ac:dyDescent="0.25">
      <c r="B37" s="115">
        <v>27</v>
      </c>
      <c r="C37" s="178" t="s">
        <v>436</v>
      </c>
      <c r="D37" s="178" t="s">
        <v>7</v>
      </c>
      <c r="E37" s="178" t="s">
        <v>437</v>
      </c>
      <c r="F37" s="178" t="s">
        <v>150</v>
      </c>
      <c r="G37" s="115">
        <v>94</v>
      </c>
      <c r="H37" s="178" t="s">
        <v>3521</v>
      </c>
      <c r="I37" s="178" t="s">
        <v>2449</v>
      </c>
      <c r="J37" s="178" t="s">
        <v>3522</v>
      </c>
      <c r="K37" s="178" t="s">
        <v>636</v>
      </c>
      <c r="L37" s="178" t="s">
        <v>3478</v>
      </c>
      <c r="M37" s="157">
        <v>4.9548611111111113E-2</v>
      </c>
      <c r="N37" s="178" t="s">
        <v>16</v>
      </c>
      <c r="O37" s="171" t="s">
        <v>3523</v>
      </c>
      <c r="P37" s="171" t="s">
        <v>3524</v>
      </c>
    </row>
    <row r="38" spans="2:16" x14ac:dyDescent="0.25">
      <c r="B38" s="115">
        <v>28</v>
      </c>
      <c r="C38" s="178" t="s">
        <v>418</v>
      </c>
      <c r="D38" s="178" t="s">
        <v>7</v>
      </c>
      <c r="E38" s="178" t="s">
        <v>438</v>
      </c>
      <c r="F38" s="178" t="s">
        <v>148</v>
      </c>
      <c r="G38" s="115">
        <v>69</v>
      </c>
      <c r="H38" s="178" t="s">
        <v>3525</v>
      </c>
      <c r="I38" s="178" t="s">
        <v>2569</v>
      </c>
      <c r="J38" s="178" t="s">
        <v>3526</v>
      </c>
      <c r="K38" s="178" t="s">
        <v>636</v>
      </c>
      <c r="L38" s="178" t="s">
        <v>3478</v>
      </c>
      <c r="M38" s="157">
        <v>4.6296296296296301E-2</v>
      </c>
      <c r="N38" s="178" t="s">
        <v>22</v>
      </c>
      <c r="O38" s="171" t="s">
        <v>3527</v>
      </c>
      <c r="P38" s="171" t="s">
        <v>1662</v>
      </c>
    </row>
    <row r="39" spans="2:16" x14ac:dyDescent="0.25">
      <c r="B39" s="115">
        <v>29</v>
      </c>
      <c r="C39" s="178" t="s">
        <v>430</v>
      </c>
      <c r="D39" s="178" t="s">
        <v>112</v>
      </c>
      <c r="E39" s="178" t="s">
        <v>345</v>
      </c>
      <c r="F39" s="178" t="s">
        <v>146</v>
      </c>
      <c r="G39" s="115">
        <v>82</v>
      </c>
      <c r="H39" s="178" t="s">
        <v>634</v>
      </c>
      <c r="I39" s="178" t="s">
        <v>634</v>
      </c>
      <c r="J39" s="178" t="s">
        <v>3528</v>
      </c>
      <c r="K39" s="178" t="s">
        <v>636</v>
      </c>
      <c r="L39" s="178" t="s">
        <v>3478</v>
      </c>
      <c r="M39" s="157">
        <v>4.5844907407407404E-2</v>
      </c>
      <c r="N39" s="178" t="s">
        <v>243</v>
      </c>
      <c r="O39" s="171" t="s">
        <v>3529</v>
      </c>
      <c r="P39" s="171" t="s">
        <v>693</v>
      </c>
    </row>
    <row r="40" spans="2:16" x14ac:dyDescent="0.25">
      <c r="B40" s="115">
        <v>30</v>
      </c>
      <c r="C40" s="178" t="s">
        <v>420</v>
      </c>
      <c r="D40" s="178" t="s">
        <v>7</v>
      </c>
      <c r="E40" s="178" t="s">
        <v>435</v>
      </c>
      <c r="F40" s="178" t="s">
        <v>148</v>
      </c>
      <c r="G40" s="115">
        <v>81</v>
      </c>
      <c r="H40" s="178" t="s">
        <v>3530</v>
      </c>
      <c r="I40" s="178" t="s">
        <v>3531</v>
      </c>
      <c r="J40" s="178" t="s">
        <v>3532</v>
      </c>
      <c r="K40" s="178" t="s">
        <v>636</v>
      </c>
      <c r="L40" s="178" t="s">
        <v>3478</v>
      </c>
      <c r="M40" s="157">
        <v>4.3761574074074078E-2</v>
      </c>
      <c r="N40" s="178" t="s">
        <v>340</v>
      </c>
      <c r="O40" s="171" t="s">
        <v>3533</v>
      </c>
      <c r="P40" s="171" t="s">
        <v>1214</v>
      </c>
    </row>
    <row r="41" spans="2:16" x14ac:dyDescent="0.25">
      <c r="B41" s="115">
        <v>31</v>
      </c>
      <c r="C41" s="178" t="s">
        <v>160</v>
      </c>
      <c r="D41" s="178" t="s">
        <v>112</v>
      </c>
      <c r="E41" s="178" t="s">
        <v>234</v>
      </c>
      <c r="F41" s="178" t="s">
        <v>149</v>
      </c>
      <c r="G41" s="115">
        <v>37</v>
      </c>
      <c r="H41" s="178" t="s">
        <v>634</v>
      </c>
      <c r="I41" s="178" t="s">
        <v>634</v>
      </c>
      <c r="J41" s="178" t="s">
        <v>3534</v>
      </c>
      <c r="K41" s="178" t="s">
        <v>636</v>
      </c>
      <c r="L41" s="178" t="s">
        <v>3478</v>
      </c>
      <c r="M41" s="157">
        <v>2.9803240740740741E-2</v>
      </c>
      <c r="N41" s="178" t="s">
        <v>168</v>
      </c>
      <c r="O41" s="171" t="s">
        <v>3535</v>
      </c>
      <c r="P41" s="171" t="s">
        <v>3027</v>
      </c>
    </row>
    <row r="42" spans="2:16" x14ac:dyDescent="0.25">
      <c r="B42" s="115">
        <v>32</v>
      </c>
      <c r="C42" s="178" t="s">
        <v>4</v>
      </c>
      <c r="D42" s="178" t="s">
        <v>7</v>
      </c>
      <c r="E42" s="178" t="s">
        <v>434</v>
      </c>
      <c r="F42" s="178" t="s">
        <v>148</v>
      </c>
      <c r="G42" s="115">
        <v>48</v>
      </c>
      <c r="H42" s="178" t="s">
        <v>2698</v>
      </c>
      <c r="I42" s="178" t="s">
        <v>2644</v>
      </c>
      <c r="J42" s="178" t="s">
        <v>3536</v>
      </c>
      <c r="K42" s="178" t="s">
        <v>636</v>
      </c>
      <c r="L42" s="178" t="s">
        <v>3478</v>
      </c>
      <c r="M42" s="157">
        <v>3.5104166666666665E-2</v>
      </c>
      <c r="N42" s="178" t="s">
        <v>13</v>
      </c>
      <c r="O42" s="171" t="s">
        <v>3537</v>
      </c>
      <c r="P42" s="171" t="s">
        <v>3538</v>
      </c>
    </row>
    <row r="43" spans="2:16" x14ac:dyDescent="0.25">
      <c r="B43" s="115">
        <v>33</v>
      </c>
      <c r="C43" s="178" t="s">
        <v>434</v>
      </c>
      <c r="D43" s="178" t="s">
        <v>6</v>
      </c>
      <c r="E43" s="178" t="s">
        <v>431</v>
      </c>
      <c r="F43" s="178" t="s">
        <v>150</v>
      </c>
      <c r="G43" s="115">
        <v>62</v>
      </c>
      <c r="H43" s="178" t="s">
        <v>1610</v>
      </c>
      <c r="I43" s="178" t="s">
        <v>3539</v>
      </c>
      <c r="J43" s="178" t="s">
        <v>3540</v>
      </c>
      <c r="K43" s="178" t="s">
        <v>636</v>
      </c>
      <c r="L43" s="178" t="s">
        <v>3478</v>
      </c>
      <c r="M43" s="157">
        <v>4.3969907407407409E-2</v>
      </c>
      <c r="N43" s="178" t="s">
        <v>13</v>
      </c>
      <c r="O43" s="171" t="s">
        <v>3541</v>
      </c>
      <c r="P43" s="171" t="s">
        <v>3226</v>
      </c>
    </row>
    <row r="44" spans="2:16" x14ac:dyDescent="0.25">
      <c r="B44" s="115">
        <v>34</v>
      </c>
      <c r="C44" s="178" t="s">
        <v>234</v>
      </c>
      <c r="D44" s="178" t="s">
        <v>112</v>
      </c>
      <c r="E44" s="178" t="s">
        <v>4</v>
      </c>
      <c r="F44" s="178" t="s">
        <v>150</v>
      </c>
      <c r="G44" s="115">
        <v>52</v>
      </c>
      <c r="H44" s="178" t="s">
        <v>634</v>
      </c>
      <c r="I44" s="178" t="s">
        <v>634</v>
      </c>
      <c r="J44" s="178" t="s">
        <v>3542</v>
      </c>
      <c r="K44" s="178" t="s">
        <v>636</v>
      </c>
      <c r="L44" s="178" t="s">
        <v>3478</v>
      </c>
      <c r="M44" s="157">
        <v>3.5810185185185188E-2</v>
      </c>
      <c r="N44" s="178" t="s">
        <v>22</v>
      </c>
      <c r="O44" s="171" t="s">
        <v>3543</v>
      </c>
      <c r="P44" s="171" t="s">
        <v>1662</v>
      </c>
    </row>
    <row r="45" spans="2:16" x14ac:dyDescent="0.25">
      <c r="B45" s="115">
        <v>35</v>
      </c>
      <c r="C45" s="178" t="s">
        <v>435</v>
      </c>
      <c r="D45" s="178" t="s">
        <v>112</v>
      </c>
      <c r="E45" s="178" t="s">
        <v>160</v>
      </c>
      <c r="F45" s="178" t="s">
        <v>149</v>
      </c>
      <c r="G45" s="115">
        <v>47</v>
      </c>
      <c r="H45" s="178" t="s">
        <v>634</v>
      </c>
      <c r="I45" s="178" t="s">
        <v>634</v>
      </c>
      <c r="J45" s="178" t="s">
        <v>3544</v>
      </c>
      <c r="K45" s="178" t="s">
        <v>636</v>
      </c>
      <c r="L45" s="178" t="s">
        <v>3478</v>
      </c>
      <c r="M45" s="157">
        <v>3.3784722222222223E-2</v>
      </c>
      <c r="N45" s="178" t="s">
        <v>173</v>
      </c>
      <c r="O45" s="171" t="s">
        <v>3545</v>
      </c>
      <c r="P45" s="171" t="s">
        <v>493</v>
      </c>
    </row>
    <row r="46" spans="2:16" x14ac:dyDescent="0.25">
      <c r="B46" s="115">
        <v>36</v>
      </c>
      <c r="C46" s="178" t="s">
        <v>345</v>
      </c>
      <c r="D46" s="178" t="s">
        <v>6</v>
      </c>
      <c r="E46" s="178" t="s">
        <v>420</v>
      </c>
      <c r="F46" s="178" t="s">
        <v>148</v>
      </c>
      <c r="G46" s="115">
        <v>51</v>
      </c>
      <c r="H46" s="178" t="s">
        <v>3546</v>
      </c>
      <c r="I46" s="178" t="s">
        <v>3547</v>
      </c>
      <c r="J46" s="178" t="s">
        <v>3548</v>
      </c>
      <c r="K46" s="178" t="s">
        <v>636</v>
      </c>
      <c r="L46" s="178" t="s">
        <v>3478</v>
      </c>
      <c r="M46" s="157">
        <v>3.172453703703703E-2</v>
      </c>
      <c r="N46" s="178" t="s">
        <v>527</v>
      </c>
      <c r="O46" s="171" t="s">
        <v>3549</v>
      </c>
      <c r="P46" s="171" t="s">
        <v>3550</v>
      </c>
    </row>
    <row r="47" spans="2:16" x14ac:dyDescent="0.25">
      <c r="B47" s="115">
        <v>37</v>
      </c>
      <c r="C47" s="178" t="s">
        <v>438</v>
      </c>
      <c r="D47" s="178" t="s">
        <v>112</v>
      </c>
      <c r="E47" s="178" t="s">
        <v>430</v>
      </c>
      <c r="F47" s="178" t="s">
        <v>146</v>
      </c>
      <c r="G47" s="115">
        <v>33</v>
      </c>
      <c r="H47" s="178" t="s">
        <v>1558</v>
      </c>
      <c r="I47" s="178" t="s">
        <v>634</v>
      </c>
      <c r="J47" s="178" t="s">
        <v>3551</v>
      </c>
      <c r="K47" s="178" t="s">
        <v>636</v>
      </c>
      <c r="L47" s="178" t="s">
        <v>3478</v>
      </c>
      <c r="M47" s="157">
        <v>2.7916666666666669E-2</v>
      </c>
      <c r="N47" s="178" t="s">
        <v>336</v>
      </c>
      <c r="O47" s="171" t="s">
        <v>3552</v>
      </c>
      <c r="P47" s="171" t="s">
        <v>3553</v>
      </c>
    </row>
    <row r="48" spans="2:16" x14ac:dyDescent="0.25">
      <c r="B48" s="115">
        <v>38</v>
      </c>
      <c r="C48" s="178" t="s">
        <v>437</v>
      </c>
      <c r="D48" s="178" t="s">
        <v>6</v>
      </c>
      <c r="E48" s="178" t="s">
        <v>418</v>
      </c>
      <c r="F48" s="178" t="s">
        <v>148</v>
      </c>
      <c r="G48" s="115">
        <v>61</v>
      </c>
      <c r="H48" s="178" t="s">
        <v>3554</v>
      </c>
      <c r="I48" s="178" t="s">
        <v>3555</v>
      </c>
      <c r="J48" s="178" t="s">
        <v>3556</v>
      </c>
      <c r="K48" s="178" t="s">
        <v>636</v>
      </c>
      <c r="L48" s="178" t="s">
        <v>3478</v>
      </c>
      <c r="M48" s="157">
        <v>4.3784722222222218E-2</v>
      </c>
      <c r="N48" s="178" t="s">
        <v>528</v>
      </c>
      <c r="O48" s="171" t="s">
        <v>3557</v>
      </c>
      <c r="P48" s="171" t="s">
        <v>576</v>
      </c>
    </row>
    <row r="49" spans="2:16" x14ac:dyDescent="0.25">
      <c r="B49" s="115">
        <v>39</v>
      </c>
      <c r="C49" s="178" t="s">
        <v>514</v>
      </c>
      <c r="D49" s="178" t="s">
        <v>6</v>
      </c>
      <c r="E49" s="178" t="s">
        <v>436</v>
      </c>
      <c r="F49" s="178" t="s">
        <v>150</v>
      </c>
      <c r="G49" s="115">
        <v>51</v>
      </c>
      <c r="H49" s="178" t="s">
        <v>728</v>
      </c>
      <c r="I49" s="178" t="s">
        <v>1397</v>
      </c>
      <c r="J49" s="178" t="s">
        <v>3558</v>
      </c>
      <c r="K49" s="178" t="s">
        <v>636</v>
      </c>
      <c r="L49" s="178" t="s">
        <v>3559</v>
      </c>
      <c r="M49" s="157">
        <v>4.5821759259259263E-2</v>
      </c>
      <c r="N49" s="178" t="s">
        <v>14</v>
      </c>
      <c r="O49" s="171" t="s">
        <v>3560</v>
      </c>
      <c r="P49" s="171" t="s">
        <v>367</v>
      </c>
    </row>
    <row r="50" spans="2:16" x14ac:dyDescent="0.25">
      <c r="B50" s="115">
        <v>40</v>
      </c>
      <c r="C50" s="178" t="s">
        <v>513</v>
      </c>
      <c r="D50" s="178" t="s">
        <v>112</v>
      </c>
      <c r="E50" s="178" t="s">
        <v>416</v>
      </c>
      <c r="F50" s="178" t="s">
        <v>149</v>
      </c>
      <c r="G50" s="115">
        <v>125</v>
      </c>
      <c r="H50" s="178" t="s">
        <v>634</v>
      </c>
      <c r="I50" s="178" t="s">
        <v>932</v>
      </c>
      <c r="J50" s="178" t="s">
        <v>3561</v>
      </c>
      <c r="K50" s="178" t="s">
        <v>636</v>
      </c>
      <c r="L50" s="178" t="s">
        <v>3559</v>
      </c>
      <c r="M50" s="157">
        <v>5.3425925925925925E-2</v>
      </c>
      <c r="N50" s="178" t="s">
        <v>22</v>
      </c>
      <c r="O50" s="171" t="s">
        <v>3562</v>
      </c>
      <c r="P50" s="171" t="s">
        <v>1662</v>
      </c>
    </row>
    <row r="51" spans="2:16" x14ac:dyDescent="0.25">
      <c r="B51" s="115">
        <v>41</v>
      </c>
      <c r="C51" s="178" t="s">
        <v>431</v>
      </c>
      <c r="D51" s="178" t="s">
        <v>112</v>
      </c>
      <c r="E51" s="178" t="s">
        <v>416</v>
      </c>
      <c r="F51" s="178" t="s">
        <v>149</v>
      </c>
      <c r="G51" s="115">
        <v>35</v>
      </c>
      <c r="H51" s="178" t="s">
        <v>634</v>
      </c>
      <c r="I51" s="178" t="s">
        <v>723</v>
      </c>
      <c r="J51" s="178" t="s">
        <v>3563</v>
      </c>
      <c r="K51" s="178" t="s">
        <v>636</v>
      </c>
      <c r="L51" s="178" t="s">
        <v>3559</v>
      </c>
      <c r="M51" s="157">
        <v>2.9664351851851855E-2</v>
      </c>
      <c r="N51" s="178" t="s">
        <v>463</v>
      </c>
      <c r="O51" s="171" t="s">
        <v>3564</v>
      </c>
      <c r="P51" s="171" t="s">
        <v>2986</v>
      </c>
    </row>
    <row r="52" spans="2:16" x14ac:dyDescent="0.25">
      <c r="B52" s="115">
        <v>42</v>
      </c>
      <c r="C52" s="178" t="s">
        <v>436</v>
      </c>
      <c r="D52" s="178" t="s">
        <v>6</v>
      </c>
      <c r="E52" s="178" t="s">
        <v>513</v>
      </c>
      <c r="F52" s="178" t="s">
        <v>150</v>
      </c>
      <c r="G52" s="115">
        <v>100</v>
      </c>
      <c r="H52" s="178" t="s">
        <v>3565</v>
      </c>
      <c r="I52" s="178" t="s">
        <v>3566</v>
      </c>
      <c r="J52" s="178" t="s">
        <v>3567</v>
      </c>
      <c r="K52" s="178" t="s">
        <v>636</v>
      </c>
      <c r="L52" s="178" t="s">
        <v>3559</v>
      </c>
      <c r="M52" s="157">
        <v>5.2233796296296299E-2</v>
      </c>
      <c r="N52" s="178" t="s">
        <v>240</v>
      </c>
      <c r="O52" s="171" t="s">
        <v>3568</v>
      </c>
      <c r="P52" s="171" t="s">
        <v>3569</v>
      </c>
    </row>
    <row r="53" spans="2:16" x14ac:dyDescent="0.25">
      <c r="B53" s="115">
        <v>43</v>
      </c>
      <c r="C53" s="178" t="s">
        <v>418</v>
      </c>
      <c r="D53" s="178" t="s">
        <v>112</v>
      </c>
      <c r="E53" s="178" t="s">
        <v>514</v>
      </c>
      <c r="F53" s="178" t="s">
        <v>149</v>
      </c>
      <c r="G53" s="115">
        <v>50</v>
      </c>
      <c r="H53" s="178" t="s">
        <v>634</v>
      </c>
      <c r="I53" s="178" t="s">
        <v>634</v>
      </c>
      <c r="J53" s="178" t="s">
        <v>3570</v>
      </c>
      <c r="K53" s="178" t="s">
        <v>636</v>
      </c>
      <c r="L53" s="178" t="s">
        <v>3559</v>
      </c>
      <c r="M53" s="157">
        <v>4.1122685185185186E-2</v>
      </c>
      <c r="N53" s="178" t="s">
        <v>529</v>
      </c>
      <c r="O53" s="171" t="s">
        <v>3571</v>
      </c>
      <c r="P53" s="171" t="s">
        <v>3572</v>
      </c>
    </row>
    <row r="54" spans="2:16" x14ac:dyDescent="0.25">
      <c r="B54" s="115">
        <v>44</v>
      </c>
      <c r="C54" s="178" t="s">
        <v>430</v>
      </c>
      <c r="D54" s="178" t="s">
        <v>6</v>
      </c>
      <c r="E54" s="178" t="s">
        <v>437</v>
      </c>
      <c r="F54" s="178" t="s">
        <v>148</v>
      </c>
      <c r="G54" s="115">
        <v>60</v>
      </c>
      <c r="H54" s="178" t="s">
        <v>3573</v>
      </c>
      <c r="I54" s="178" t="s">
        <v>3574</v>
      </c>
      <c r="J54" s="178" t="s">
        <v>3575</v>
      </c>
      <c r="K54" s="178" t="s">
        <v>636</v>
      </c>
      <c r="L54" s="178" t="s">
        <v>3559</v>
      </c>
      <c r="M54" s="157">
        <v>4.5000000000000005E-2</v>
      </c>
      <c r="N54" s="178" t="s">
        <v>530</v>
      </c>
      <c r="O54" s="171" t="s">
        <v>3576</v>
      </c>
      <c r="P54" s="171" t="s">
        <v>3577</v>
      </c>
    </row>
    <row r="55" spans="2:16" x14ac:dyDescent="0.25">
      <c r="B55" s="115">
        <v>45</v>
      </c>
      <c r="C55" s="178" t="s">
        <v>420</v>
      </c>
      <c r="D55" s="178" t="s">
        <v>7</v>
      </c>
      <c r="E55" s="178" t="s">
        <v>438</v>
      </c>
      <c r="F55" s="178" t="s">
        <v>148</v>
      </c>
      <c r="G55" s="115">
        <v>82</v>
      </c>
      <c r="H55" s="178" t="s">
        <v>3578</v>
      </c>
      <c r="I55" s="178" t="s">
        <v>3579</v>
      </c>
      <c r="J55" s="178" t="s">
        <v>3580</v>
      </c>
      <c r="K55" s="178" t="s">
        <v>636</v>
      </c>
      <c r="L55" s="178" t="s">
        <v>3559</v>
      </c>
      <c r="M55" s="157">
        <v>4.6238425925925926E-2</v>
      </c>
      <c r="N55" s="178" t="s">
        <v>531</v>
      </c>
      <c r="O55" s="171" t="s">
        <v>3581</v>
      </c>
      <c r="P55" s="171" t="s">
        <v>3582</v>
      </c>
    </row>
    <row r="56" spans="2:16" x14ac:dyDescent="0.25">
      <c r="B56" s="115">
        <v>46</v>
      </c>
      <c r="C56" s="178" t="s">
        <v>160</v>
      </c>
      <c r="D56" s="178" t="s">
        <v>112</v>
      </c>
      <c r="E56" s="178" t="s">
        <v>345</v>
      </c>
      <c r="F56" s="178" t="s">
        <v>154</v>
      </c>
      <c r="G56" s="115">
        <v>197</v>
      </c>
      <c r="H56" s="178" t="s">
        <v>634</v>
      </c>
      <c r="I56" s="178" t="s">
        <v>634</v>
      </c>
      <c r="J56" s="178" t="s">
        <v>3583</v>
      </c>
      <c r="K56" s="178" t="s">
        <v>636</v>
      </c>
      <c r="L56" s="178" t="s">
        <v>3559</v>
      </c>
      <c r="M56" s="157">
        <v>6.3576388888888891E-2</v>
      </c>
      <c r="N56" s="178" t="s">
        <v>109</v>
      </c>
      <c r="O56" s="171" t="s">
        <v>3584</v>
      </c>
      <c r="P56" s="171" t="s">
        <v>151</v>
      </c>
    </row>
    <row r="57" spans="2:16" x14ac:dyDescent="0.25">
      <c r="B57" s="115">
        <v>47</v>
      </c>
      <c r="C57" s="178" t="s">
        <v>4</v>
      </c>
      <c r="D57" s="178" t="s">
        <v>112</v>
      </c>
      <c r="E57" s="178" t="s">
        <v>435</v>
      </c>
      <c r="F57" s="178" t="s">
        <v>149</v>
      </c>
      <c r="G57" s="115">
        <v>90</v>
      </c>
      <c r="H57" s="178" t="s">
        <v>634</v>
      </c>
      <c r="I57" s="178" t="s">
        <v>634</v>
      </c>
      <c r="J57" s="178" t="s">
        <v>3585</v>
      </c>
      <c r="K57" s="178" t="s">
        <v>636</v>
      </c>
      <c r="L57" s="178" t="s">
        <v>3559</v>
      </c>
      <c r="M57" s="157">
        <v>4.6516203703703705E-2</v>
      </c>
      <c r="N57" s="178" t="s">
        <v>359</v>
      </c>
      <c r="O57" s="171" t="s">
        <v>3586</v>
      </c>
      <c r="P57" s="171" t="s">
        <v>2898</v>
      </c>
    </row>
    <row r="58" spans="2:16" x14ac:dyDescent="0.25">
      <c r="B58" s="115">
        <v>48</v>
      </c>
      <c r="C58" s="178" t="s">
        <v>434</v>
      </c>
      <c r="D58" s="178" t="s">
        <v>112</v>
      </c>
      <c r="E58" s="178" t="s">
        <v>234</v>
      </c>
      <c r="F58" s="178" t="s">
        <v>150</v>
      </c>
      <c r="G58" s="115">
        <v>49</v>
      </c>
      <c r="H58" s="178" t="s">
        <v>634</v>
      </c>
      <c r="I58" s="178" t="s">
        <v>3587</v>
      </c>
      <c r="J58" s="178" t="s">
        <v>3588</v>
      </c>
      <c r="K58" s="178" t="s">
        <v>636</v>
      </c>
      <c r="L58" s="178" t="s">
        <v>3559</v>
      </c>
      <c r="M58" s="157">
        <v>3.6516203703703703E-2</v>
      </c>
      <c r="N58" s="178" t="s">
        <v>161</v>
      </c>
      <c r="O58" s="171" t="s">
        <v>3589</v>
      </c>
      <c r="P58" s="171" t="s">
        <v>2781</v>
      </c>
    </row>
    <row r="59" spans="2:16" x14ac:dyDescent="0.25">
      <c r="B59" s="115">
        <v>49</v>
      </c>
      <c r="C59" s="178" t="s">
        <v>234</v>
      </c>
      <c r="D59" s="178" t="s">
        <v>112</v>
      </c>
      <c r="E59" s="178" t="s">
        <v>431</v>
      </c>
      <c r="F59" s="178" t="s">
        <v>149</v>
      </c>
      <c r="G59" s="115">
        <v>53</v>
      </c>
      <c r="H59" s="178" t="s">
        <v>634</v>
      </c>
      <c r="I59" s="178" t="s">
        <v>634</v>
      </c>
      <c r="J59" s="178" t="s">
        <v>3590</v>
      </c>
      <c r="K59" s="178" t="s">
        <v>636</v>
      </c>
      <c r="L59" s="178" t="s">
        <v>3559</v>
      </c>
      <c r="M59" s="157">
        <v>3.6307870370370372E-2</v>
      </c>
      <c r="N59" s="178" t="s">
        <v>242</v>
      </c>
      <c r="O59" s="171" t="s">
        <v>3591</v>
      </c>
      <c r="P59" s="171" t="s">
        <v>3592</v>
      </c>
    </row>
    <row r="60" spans="2:16" x14ac:dyDescent="0.25">
      <c r="B60" s="115">
        <v>50</v>
      </c>
      <c r="C60" s="178" t="s">
        <v>435</v>
      </c>
      <c r="D60" s="178" t="s">
        <v>7</v>
      </c>
      <c r="E60" s="178" t="s">
        <v>434</v>
      </c>
      <c r="F60" s="178" t="s">
        <v>148</v>
      </c>
      <c r="G60" s="115">
        <v>64</v>
      </c>
      <c r="H60" s="178" t="s">
        <v>3593</v>
      </c>
      <c r="I60" s="178" t="s">
        <v>1925</v>
      </c>
      <c r="J60" s="178" t="s">
        <v>3594</v>
      </c>
      <c r="K60" s="178" t="s">
        <v>636</v>
      </c>
      <c r="L60" s="178" t="s">
        <v>3559</v>
      </c>
      <c r="M60" s="157">
        <v>4.1909722222222223E-2</v>
      </c>
      <c r="N60" s="178" t="s">
        <v>532</v>
      </c>
      <c r="O60" s="171" t="s">
        <v>3595</v>
      </c>
      <c r="P60" s="171" t="s">
        <v>3596</v>
      </c>
    </row>
    <row r="61" spans="2:16" x14ac:dyDescent="0.25">
      <c r="B61" s="115">
        <v>51</v>
      </c>
      <c r="C61" s="178" t="s">
        <v>345</v>
      </c>
      <c r="D61" s="178" t="s">
        <v>112</v>
      </c>
      <c r="E61" s="178" t="s">
        <v>4</v>
      </c>
      <c r="F61" s="178" t="s">
        <v>149</v>
      </c>
      <c r="G61" s="115">
        <v>53</v>
      </c>
      <c r="H61" s="178" t="s">
        <v>634</v>
      </c>
      <c r="I61" s="178" t="s">
        <v>634</v>
      </c>
      <c r="J61" s="178" t="s">
        <v>3597</v>
      </c>
      <c r="K61" s="178" t="s">
        <v>636</v>
      </c>
      <c r="L61" s="178" t="s">
        <v>3559</v>
      </c>
      <c r="M61" s="157">
        <v>3.7256944444444447E-2</v>
      </c>
      <c r="N61" s="178" t="s">
        <v>243</v>
      </c>
      <c r="O61" s="171" t="s">
        <v>3598</v>
      </c>
      <c r="P61" s="171" t="s">
        <v>257</v>
      </c>
    </row>
    <row r="62" spans="2:16" x14ac:dyDescent="0.25">
      <c r="B62" s="115">
        <v>52</v>
      </c>
      <c r="C62" s="178" t="s">
        <v>438</v>
      </c>
      <c r="D62" s="178" t="s">
        <v>112</v>
      </c>
      <c r="E62" s="178" t="s">
        <v>160</v>
      </c>
      <c r="F62" s="178" t="s">
        <v>149</v>
      </c>
      <c r="G62" s="115">
        <v>38</v>
      </c>
      <c r="H62" s="178" t="s">
        <v>1558</v>
      </c>
      <c r="I62" s="178" t="s">
        <v>634</v>
      </c>
      <c r="J62" s="178" t="s">
        <v>3599</v>
      </c>
      <c r="K62" s="178" t="s">
        <v>636</v>
      </c>
      <c r="L62" s="178" t="s">
        <v>3559</v>
      </c>
      <c r="M62" s="157">
        <v>3.1770833333333331E-2</v>
      </c>
      <c r="N62" s="178" t="s">
        <v>243</v>
      </c>
      <c r="O62" s="171" t="s">
        <v>3600</v>
      </c>
      <c r="P62" s="171" t="s">
        <v>257</v>
      </c>
    </row>
    <row r="63" spans="2:16" x14ac:dyDescent="0.25">
      <c r="B63" s="115">
        <v>53</v>
      </c>
      <c r="C63" s="178" t="s">
        <v>437</v>
      </c>
      <c r="D63" s="178" t="s">
        <v>6</v>
      </c>
      <c r="E63" s="178" t="s">
        <v>420</v>
      </c>
      <c r="F63" s="178" t="s">
        <v>148</v>
      </c>
      <c r="G63" s="115">
        <v>46</v>
      </c>
      <c r="H63" s="178" t="s">
        <v>3601</v>
      </c>
      <c r="I63" s="178" t="s">
        <v>3602</v>
      </c>
      <c r="J63" s="178" t="s">
        <v>3603</v>
      </c>
      <c r="K63" s="178" t="s">
        <v>636</v>
      </c>
      <c r="L63" s="178" t="s">
        <v>3559</v>
      </c>
      <c r="M63" s="157">
        <v>3.2488425925925928E-2</v>
      </c>
      <c r="N63" s="178" t="s">
        <v>533</v>
      </c>
      <c r="O63" s="171" t="s">
        <v>3604</v>
      </c>
      <c r="P63" s="171" t="s">
        <v>480</v>
      </c>
    </row>
    <row r="64" spans="2:16" x14ac:dyDescent="0.25">
      <c r="B64" s="115">
        <v>54</v>
      </c>
      <c r="C64" s="178" t="s">
        <v>514</v>
      </c>
      <c r="D64" s="178" t="s">
        <v>112</v>
      </c>
      <c r="E64" s="178" t="s">
        <v>430</v>
      </c>
      <c r="F64" s="178" t="s">
        <v>149</v>
      </c>
      <c r="G64" s="115">
        <v>52</v>
      </c>
      <c r="H64" s="178" t="s">
        <v>634</v>
      </c>
      <c r="I64" s="178" t="s">
        <v>634</v>
      </c>
      <c r="J64" s="178" t="s">
        <v>3605</v>
      </c>
      <c r="K64" s="178" t="s">
        <v>636</v>
      </c>
      <c r="L64" s="178" t="s">
        <v>3559</v>
      </c>
      <c r="M64" s="157">
        <v>4.3715277777777777E-2</v>
      </c>
      <c r="N64" s="178" t="s">
        <v>22</v>
      </c>
      <c r="O64" s="171" t="s">
        <v>3606</v>
      </c>
      <c r="P64" s="171" t="s">
        <v>1662</v>
      </c>
    </row>
    <row r="65" spans="2:16" x14ac:dyDescent="0.25">
      <c r="B65" s="115">
        <v>55</v>
      </c>
      <c r="C65" s="178" t="s">
        <v>513</v>
      </c>
      <c r="D65" s="178" t="s">
        <v>112</v>
      </c>
      <c r="E65" s="178" t="s">
        <v>418</v>
      </c>
      <c r="F65" s="178" t="s">
        <v>146</v>
      </c>
      <c r="G65" s="115">
        <v>39</v>
      </c>
      <c r="H65" s="178" t="s">
        <v>634</v>
      </c>
      <c r="I65" s="178" t="s">
        <v>634</v>
      </c>
      <c r="J65" s="178" t="s">
        <v>3607</v>
      </c>
      <c r="K65" s="178" t="s">
        <v>636</v>
      </c>
      <c r="L65" s="178" t="s">
        <v>3559</v>
      </c>
      <c r="M65" s="157">
        <v>3.2303240740740737E-2</v>
      </c>
      <c r="N65" s="178" t="s">
        <v>13</v>
      </c>
      <c r="O65" s="171" t="s">
        <v>3608</v>
      </c>
      <c r="P65" s="171" t="s">
        <v>1237</v>
      </c>
    </row>
    <row r="66" spans="2:16" x14ac:dyDescent="0.25">
      <c r="B66" s="115">
        <v>56</v>
      </c>
      <c r="C66" s="178" t="s">
        <v>416</v>
      </c>
      <c r="D66" s="178" t="s">
        <v>112</v>
      </c>
      <c r="E66" s="178" t="s">
        <v>436</v>
      </c>
      <c r="F66" s="178" t="s">
        <v>146</v>
      </c>
      <c r="G66" s="115">
        <v>28</v>
      </c>
      <c r="H66" s="178" t="s">
        <v>1064</v>
      </c>
      <c r="I66" s="178" t="s">
        <v>634</v>
      </c>
      <c r="J66" s="178" t="s">
        <v>3609</v>
      </c>
      <c r="K66" s="178" t="s">
        <v>636</v>
      </c>
      <c r="L66" s="178" t="s">
        <v>3559</v>
      </c>
      <c r="M66" s="157">
        <v>2.193287037037037E-2</v>
      </c>
      <c r="N66" s="178" t="s">
        <v>534</v>
      </c>
      <c r="O66" s="171" t="s">
        <v>3610</v>
      </c>
      <c r="P66" s="171" t="s">
        <v>2580</v>
      </c>
    </row>
    <row r="67" spans="2:16" x14ac:dyDescent="0.25">
      <c r="B67" s="115">
        <v>57</v>
      </c>
      <c r="C67" s="178" t="s">
        <v>431</v>
      </c>
      <c r="D67" s="178" t="s">
        <v>112</v>
      </c>
      <c r="E67" s="178" t="s">
        <v>436</v>
      </c>
      <c r="F67" s="178" t="s">
        <v>149</v>
      </c>
      <c r="G67" s="115">
        <v>73</v>
      </c>
      <c r="H67" s="178" t="s">
        <v>634</v>
      </c>
      <c r="I67" s="178" t="s">
        <v>634</v>
      </c>
      <c r="J67" s="178" t="s">
        <v>3611</v>
      </c>
      <c r="K67" s="178" t="s">
        <v>636</v>
      </c>
      <c r="L67" s="178" t="s">
        <v>3559</v>
      </c>
      <c r="M67" s="157">
        <v>4.6250000000000006E-2</v>
      </c>
      <c r="N67" s="178" t="s">
        <v>535</v>
      </c>
      <c r="O67" s="171" t="s">
        <v>3612</v>
      </c>
      <c r="P67" s="171" t="s">
        <v>3613</v>
      </c>
    </row>
    <row r="68" spans="2:16" x14ac:dyDescent="0.25">
      <c r="B68" s="115">
        <v>58</v>
      </c>
      <c r="C68" s="178" t="s">
        <v>418</v>
      </c>
      <c r="D68" s="178" t="s">
        <v>112</v>
      </c>
      <c r="E68" s="178" t="s">
        <v>416</v>
      </c>
      <c r="F68" s="178" t="s">
        <v>150</v>
      </c>
      <c r="G68" s="115">
        <v>60</v>
      </c>
      <c r="H68" s="178" t="s">
        <v>634</v>
      </c>
      <c r="I68" s="178" t="s">
        <v>3614</v>
      </c>
      <c r="J68" s="178" t="s">
        <v>3615</v>
      </c>
      <c r="K68" s="178" t="s">
        <v>636</v>
      </c>
      <c r="L68" s="178" t="s">
        <v>3559</v>
      </c>
      <c r="M68" s="157">
        <v>3.8715277777777779E-2</v>
      </c>
      <c r="N68" s="178" t="s">
        <v>365</v>
      </c>
      <c r="O68" s="171" t="s">
        <v>3616</v>
      </c>
      <c r="P68" s="171" t="s">
        <v>1774</v>
      </c>
    </row>
    <row r="69" spans="2:16" x14ac:dyDescent="0.25">
      <c r="B69" s="115">
        <v>59</v>
      </c>
      <c r="C69" s="178" t="s">
        <v>430</v>
      </c>
      <c r="D69" s="178" t="s">
        <v>112</v>
      </c>
      <c r="E69" s="178" t="s">
        <v>513</v>
      </c>
      <c r="F69" s="178" t="s">
        <v>150</v>
      </c>
      <c r="G69" s="115">
        <v>49</v>
      </c>
      <c r="H69" s="178" t="s">
        <v>634</v>
      </c>
      <c r="I69" s="178" t="s">
        <v>634</v>
      </c>
      <c r="J69" s="178" t="s">
        <v>3617</v>
      </c>
      <c r="K69" s="178" t="s">
        <v>636</v>
      </c>
      <c r="L69" s="178" t="s">
        <v>3559</v>
      </c>
      <c r="M69" s="157">
        <v>3.7083333333333336E-2</v>
      </c>
      <c r="N69" s="178" t="s">
        <v>536</v>
      </c>
      <c r="O69" s="171" t="s">
        <v>3618</v>
      </c>
      <c r="P69" s="171" t="s">
        <v>152</v>
      </c>
    </row>
    <row r="70" spans="2:16" x14ac:dyDescent="0.25">
      <c r="B70" s="115">
        <v>60</v>
      </c>
      <c r="C70" s="178" t="s">
        <v>420</v>
      </c>
      <c r="D70" s="178" t="s">
        <v>112</v>
      </c>
      <c r="E70" s="178" t="s">
        <v>514</v>
      </c>
      <c r="F70" s="178" t="s">
        <v>150</v>
      </c>
      <c r="G70" s="115">
        <v>52</v>
      </c>
      <c r="H70" s="178" t="s">
        <v>634</v>
      </c>
      <c r="I70" s="178" t="s">
        <v>634</v>
      </c>
      <c r="J70" s="178" t="s">
        <v>3619</v>
      </c>
      <c r="K70" s="178" t="s">
        <v>636</v>
      </c>
      <c r="L70" s="178" t="s">
        <v>3559</v>
      </c>
      <c r="M70" s="157">
        <v>3.9884259259259258E-2</v>
      </c>
      <c r="N70" s="178" t="s">
        <v>169</v>
      </c>
      <c r="O70" s="171" t="s">
        <v>3620</v>
      </c>
      <c r="P70" s="171" t="s">
        <v>575</v>
      </c>
    </row>
    <row r="71" spans="2:16" x14ac:dyDescent="0.25">
      <c r="B71" s="115">
        <v>61</v>
      </c>
      <c r="C71" s="178" t="s">
        <v>160</v>
      </c>
      <c r="D71" s="178" t="s">
        <v>112</v>
      </c>
      <c r="E71" s="178" t="s">
        <v>437</v>
      </c>
      <c r="F71" s="178" t="s">
        <v>149</v>
      </c>
      <c r="G71" s="115">
        <v>46</v>
      </c>
      <c r="H71" s="178" t="s">
        <v>634</v>
      </c>
      <c r="I71" s="178" t="s">
        <v>634</v>
      </c>
      <c r="J71" s="178" t="s">
        <v>3621</v>
      </c>
      <c r="K71" s="178" t="s">
        <v>636</v>
      </c>
      <c r="L71" s="178" t="s">
        <v>3559</v>
      </c>
      <c r="M71" s="157">
        <v>3.6620370370370373E-2</v>
      </c>
      <c r="N71" s="178" t="s">
        <v>336</v>
      </c>
      <c r="O71" s="171" t="s">
        <v>3622</v>
      </c>
      <c r="P71" s="171" t="s">
        <v>342</v>
      </c>
    </row>
    <row r="72" spans="2:16" x14ac:dyDescent="0.25">
      <c r="B72" s="115">
        <v>62</v>
      </c>
      <c r="C72" s="178" t="s">
        <v>4</v>
      </c>
      <c r="D72" s="178" t="s">
        <v>7</v>
      </c>
      <c r="E72" s="178" t="s">
        <v>438</v>
      </c>
      <c r="F72" s="178" t="s">
        <v>150</v>
      </c>
      <c r="G72" s="115">
        <v>60</v>
      </c>
      <c r="H72" s="178" t="s">
        <v>3623</v>
      </c>
      <c r="I72" s="178" t="s">
        <v>3624</v>
      </c>
      <c r="J72" s="178" t="s">
        <v>3625</v>
      </c>
      <c r="K72" s="178" t="s">
        <v>636</v>
      </c>
      <c r="L72" s="178" t="s">
        <v>3559</v>
      </c>
      <c r="M72" s="157">
        <v>4.252314814814815E-2</v>
      </c>
      <c r="N72" s="178" t="s">
        <v>529</v>
      </c>
      <c r="O72" s="171" t="s">
        <v>3626</v>
      </c>
      <c r="P72" s="171" t="s">
        <v>3572</v>
      </c>
    </row>
    <row r="73" spans="2:16" x14ac:dyDescent="0.25">
      <c r="B73" s="115">
        <v>63</v>
      </c>
      <c r="C73" s="178" t="s">
        <v>434</v>
      </c>
      <c r="D73" s="178" t="s">
        <v>6</v>
      </c>
      <c r="E73" s="178" t="s">
        <v>345</v>
      </c>
      <c r="F73" s="178" t="s">
        <v>150</v>
      </c>
      <c r="G73" s="115">
        <v>66</v>
      </c>
      <c r="H73" s="178" t="s">
        <v>1610</v>
      </c>
      <c r="I73" s="178" t="s">
        <v>3627</v>
      </c>
      <c r="J73" s="178" t="s">
        <v>3628</v>
      </c>
      <c r="K73" s="178" t="s">
        <v>636</v>
      </c>
      <c r="L73" s="178" t="s">
        <v>3629</v>
      </c>
      <c r="M73" s="157">
        <v>4.2094907407407407E-2</v>
      </c>
      <c r="N73" s="178" t="s">
        <v>537</v>
      </c>
      <c r="O73" s="171" t="s">
        <v>3630</v>
      </c>
      <c r="P73" s="171" t="s">
        <v>147</v>
      </c>
    </row>
    <row r="74" spans="2:16" x14ac:dyDescent="0.25">
      <c r="B74" s="115">
        <v>64</v>
      </c>
      <c r="C74" s="178" t="s">
        <v>234</v>
      </c>
      <c r="D74" s="178" t="s">
        <v>112</v>
      </c>
      <c r="E74" s="178" t="s">
        <v>435</v>
      </c>
      <c r="F74" s="178" t="s">
        <v>150</v>
      </c>
      <c r="G74" s="115">
        <v>83</v>
      </c>
      <c r="H74" s="178" t="s">
        <v>3631</v>
      </c>
      <c r="I74" s="178" t="s">
        <v>634</v>
      </c>
      <c r="J74" s="178" t="s">
        <v>3632</v>
      </c>
      <c r="K74" s="178" t="s">
        <v>636</v>
      </c>
      <c r="L74" s="178" t="s">
        <v>3629</v>
      </c>
      <c r="M74" s="157">
        <v>4.762731481481481E-2</v>
      </c>
      <c r="N74" s="178" t="s">
        <v>538</v>
      </c>
      <c r="O74" s="171" t="s">
        <v>3633</v>
      </c>
      <c r="P74" s="171" t="s">
        <v>1227</v>
      </c>
    </row>
    <row r="75" spans="2:16" x14ac:dyDescent="0.25">
      <c r="B75" s="115">
        <v>65</v>
      </c>
      <c r="C75" s="178" t="s">
        <v>435</v>
      </c>
      <c r="D75" s="178" t="s">
        <v>112</v>
      </c>
      <c r="E75" s="178" t="s">
        <v>431</v>
      </c>
      <c r="F75" s="178" t="s">
        <v>150</v>
      </c>
      <c r="G75" s="115">
        <v>68</v>
      </c>
      <c r="H75" s="178" t="s">
        <v>634</v>
      </c>
      <c r="I75" s="178" t="s">
        <v>3634</v>
      </c>
      <c r="J75" s="178" t="s">
        <v>3635</v>
      </c>
      <c r="K75" s="178" t="s">
        <v>636</v>
      </c>
      <c r="L75" s="178" t="s">
        <v>3629</v>
      </c>
      <c r="M75" s="157">
        <v>4.3888888888888887E-2</v>
      </c>
      <c r="N75" s="178" t="s">
        <v>539</v>
      </c>
      <c r="O75" s="171" t="s">
        <v>3636</v>
      </c>
      <c r="P75" s="171" t="s">
        <v>1868</v>
      </c>
    </row>
    <row r="76" spans="2:16" x14ac:dyDescent="0.25">
      <c r="B76" s="115">
        <v>66</v>
      </c>
      <c r="C76" s="178" t="s">
        <v>345</v>
      </c>
      <c r="D76" s="178" t="s">
        <v>112</v>
      </c>
      <c r="E76" s="178" t="s">
        <v>234</v>
      </c>
      <c r="F76" s="178" t="s">
        <v>149</v>
      </c>
      <c r="G76" s="115">
        <v>46</v>
      </c>
      <c r="H76" s="178" t="s">
        <v>908</v>
      </c>
      <c r="I76" s="178" t="s">
        <v>634</v>
      </c>
      <c r="J76" s="178" t="s">
        <v>3637</v>
      </c>
      <c r="K76" s="178" t="s">
        <v>636</v>
      </c>
      <c r="L76" s="178" t="s">
        <v>3629</v>
      </c>
      <c r="M76" s="157">
        <v>3.3483796296296296E-2</v>
      </c>
      <c r="N76" s="178" t="s">
        <v>540</v>
      </c>
      <c r="O76" s="171" t="s">
        <v>3638</v>
      </c>
      <c r="P76" s="171" t="s">
        <v>3639</v>
      </c>
    </row>
    <row r="77" spans="2:16" x14ac:dyDescent="0.25">
      <c r="B77" s="115">
        <v>67</v>
      </c>
      <c r="C77" s="178" t="s">
        <v>438</v>
      </c>
      <c r="D77" s="178" t="s">
        <v>112</v>
      </c>
      <c r="E77" s="178" t="s">
        <v>434</v>
      </c>
      <c r="F77" s="178" t="s">
        <v>149</v>
      </c>
      <c r="G77" s="115">
        <v>39</v>
      </c>
      <c r="H77" s="178" t="s">
        <v>1558</v>
      </c>
      <c r="I77" s="178" t="s">
        <v>634</v>
      </c>
      <c r="J77" s="178" t="s">
        <v>3640</v>
      </c>
      <c r="K77" s="178" t="s">
        <v>636</v>
      </c>
      <c r="L77" s="178" t="s">
        <v>3629</v>
      </c>
      <c r="M77" s="157">
        <v>3.1458333333333331E-2</v>
      </c>
      <c r="N77" s="178" t="s">
        <v>12</v>
      </c>
      <c r="O77" s="171" t="s">
        <v>3641</v>
      </c>
      <c r="P77" s="171" t="s">
        <v>205</v>
      </c>
    </row>
    <row r="78" spans="2:16" x14ac:dyDescent="0.25">
      <c r="B78" s="115">
        <v>68</v>
      </c>
      <c r="C78" s="178" t="s">
        <v>437</v>
      </c>
      <c r="D78" s="178" t="s">
        <v>112</v>
      </c>
      <c r="E78" s="178" t="s">
        <v>4</v>
      </c>
      <c r="F78" s="178" t="s">
        <v>149</v>
      </c>
      <c r="G78" s="115">
        <v>129</v>
      </c>
      <c r="H78" s="178" t="s">
        <v>634</v>
      </c>
      <c r="I78" s="178" t="s">
        <v>634</v>
      </c>
      <c r="J78" s="178" t="s">
        <v>3642</v>
      </c>
      <c r="K78" s="178" t="s">
        <v>636</v>
      </c>
      <c r="L78" s="178" t="s">
        <v>3629</v>
      </c>
      <c r="M78" s="157">
        <v>5.4317129629629625E-2</v>
      </c>
      <c r="N78" s="178" t="s">
        <v>246</v>
      </c>
      <c r="O78" s="171" t="s">
        <v>3643</v>
      </c>
      <c r="P78" s="171" t="s">
        <v>1885</v>
      </c>
    </row>
    <row r="79" spans="2:16" x14ac:dyDescent="0.25">
      <c r="B79" s="115">
        <v>69</v>
      </c>
      <c r="C79" s="178" t="s">
        <v>514</v>
      </c>
      <c r="D79" s="178" t="s">
        <v>7</v>
      </c>
      <c r="E79" s="178" t="s">
        <v>160</v>
      </c>
      <c r="F79" s="178" t="s">
        <v>148</v>
      </c>
      <c r="G79" s="115">
        <v>67</v>
      </c>
      <c r="H79" s="178" t="s">
        <v>2959</v>
      </c>
      <c r="I79" s="178" t="s">
        <v>3644</v>
      </c>
      <c r="J79" s="178" t="s">
        <v>3645</v>
      </c>
      <c r="K79" s="178" t="s">
        <v>636</v>
      </c>
      <c r="L79" s="178" t="s">
        <v>3629</v>
      </c>
      <c r="M79" s="157">
        <v>4.3738425925925924E-2</v>
      </c>
      <c r="N79" s="178" t="s">
        <v>22</v>
      </c>
      <c r="O79" s="171" t="s">
        <v>3646</v>
      </c>
      <c r="P79" s="171" t="s">
        <v>1662</v>
      </c>
    </row>
    <row r="80" spans="2:16" x14ac:dyDescent="0.25">
      <c r="B80" s="115">
        <v>70</v>
      </c>
      <c r="C80" s="178" t="s">
        <v>513</v>
      </c>
      <c r="D80" s="178" t="s">
        <v>6</v>
      </c>
      <c r="E80" s="178" t="s">
        <v>420</v>
      </c>
      <c r="F80" s="178" t="s">
        <v>148</v>
      </c>
      <c r="G80" s="115">
        <v>57</v>
      </c>
      <c r="H80" s="178" t="s">
        <v>3647</v>
      </c>
      <c r="I80" s="178" t="s">
        <v>3648</v>
      </c>
      <c r="J80" s="178" t="s">
        <v>3649</v>
      </c>
      <c r="K80" s="178" t="s">
        <v>636</v>
      </c>
      <c r="L80" s="178" t="s">
        <v>3629</v>
      </c>
      <c r="M80" s="157">
        <v>3.8043981481481477E-2</v>
      </c>
      <c r="N80" s="178" t="s">
        <v>541</v>
      </c>
      <c r="O80" s="171" t="s">
        <v>3650</v>
      </c>
      <c r="P80" s="171" t="s">
        <v>3651</v>
      </c>
    </row>
    <row r="81" spans="2:16" x14ac:dyDescent="0.25">
      <c r="B81" s="115">
        <v>71</v>
      </c>
      <c r="C81" s="178" t="s">
        <v>416</v>
      </c>
      <c r="D81" s="178" t="s">
        <v>6</v>
      </c>
      <c r="E81" s="178" t="s">
        <v>430</v>
      </c>
      <c r="F81" s="178" t="s">
        <v>150</v>
      </c>
      <c r="G81" s="115">
        <v>64</v>
      </c>
      <c r="H81" s="178" t="s">
        <v>2144</v>
      </c>
      <c r="I81" s="178" t="s">
        <v>2647</v>
      </c>
      <c r="J81" s="178" t="s">
        <v>3652</v>
      </c>
      <c r="K81" s="178" t="s">
        <v>636</v>
      </c>
      <c r="L81" s="178" t="s">
        <v>3629</v>
      </c>
      <c r="M81" s="157">
        <v>4.1585648148148149E-2</v>
      </c>
      <c r="N81" s="178" t="s">
        <v>542</v>
      </c>
      <c r="O81" s="171" t="s">
        <v>3653</v>
      </c>
      <c r="P81" s="171" t="s">
        <v>1396</v>
      </c>
    </row>
    <row r="82" spans="2:16" x14ac:dyDescent="0.25">
      <c r="B82" s="115">
        <v>72</v>
      </c>
      <c r="C82" s="178" t="s">
        <v>436</v>
      </c>
      <c r="D82" s="178" t="s">
        <v>6</v>
      </c>
      <c r="E82" s="178" t="s">
        <v>418</v>
      </c>
      <c r="F82" s="178" t="s">
        <v>306</v>
      </c>
      <c r="G82" s="115">
        <v>83</v>
      </c>
      <c r="H82" s="178" t="s">
        <v>3654</v>
      </c>
      <c r="I82" s="178" t="s">
        <v>729</v>
      </c>
      <c r="J82" s="178" t="s">
        <v>3655</v>
      </c>
      <c r="K82" s="178" t="s">
        <v>636</v>
      </c>
      <c r="L82" s="178" t="s">
        <v>3629</v>
      </c>
      <c r="M82" s="157">
        <v>4.8356481481481479E-2</v>
      </c>
      <c r="N82" s="178" t="s">
        <v>543</v>
      </c>
      <c r="O82" s="171" t="s">
        <v>3656</v>
      </c>
      <c r="P82" s="171" t="s">
        <v>577</v>
      </c>
    </row>
    <row r="83" spans="2:16" x14ac:dyDescent="0.25">
      <c r="B83" s="115">
        <v>73</v>
      </c>
      <c r="C83" s="178" t="s">
        <v>431</v>
      </c>
      <c r="D83" s="178" t="s">
        <v>112</v>
      </c>
      <c r="E83" s="178" t="s">
        <v>418</v>
      </c>
      <c r="F83" s="178" t="s">
        <v>150</v>
      </c>
      <c r="G83" s="115">
        <v>69</v>
      </c>
      <c r="H83" s="178" t="s">
        <v>3657</v>
      </c>
      <c r="I83" s="178" t="s">
        <v>634</v>
      </c>
      <c r="J83" s="178" t="s">
        <v>3658</v>
      </c>
      <c r="K83" s="178" t="s">
        <v>636</v>
      </c>
      <c r="L83" s="178" t="s">
        <v>3629</v>
      </c>
      <c r="M83" s="157">
        <v>4.5462962962962962E-2</v>
      </c>
      <c r="N83" s="178" t="s">
        <v>88</v>
      </c>
      <c r="O83" s="171" t="s">
        <v>3659</v>
      </c>
      <c r="P83" s="171" t="s">
        <v>1241</v>
      </c>
    </row>
    <row r="84" spans="2:16" x14ac:dyDescent="0.25">
      <c r="B84" s="115">
        <v>74</v>
      </c>
      <c r="C84" s="178" t="s">
        <v>430</v>
      </c>
      <c r="D84" s="178" t="s">
        <v>112</v>
      </c>
      <c r="E84" s="178" t="s">
        <v>436</v>
      </c>
      <c r="F84" s="178" t="s">
        <v>149</v>
      </c>
      <c r="G84" s="115">
        <v>41</v>
      </c>
      <c r="H84" s="178" t="s">
        <v>634</v>
      </c>
      <c r="I84" s="178" t="s">
        <v>1064</v>
      </c>
      <c r="J84" s="178" t="s">
        <v>3660</v>
      </c>
      <c r="K84" s="178" t="s">
        <v>636</v>
      </c>
      <c r="L84" s="178" t="s">
        <v>3629</v>
      </c>
      <c r="M84" s="157">
        <v>3.6342592592592593E-2</v>
      </c>
      <c r="N84" s="178" t="s">
        <v>544</v>
      </c>
      <c r="O84" s="171" t="s">
        <v>3661</v>
      </c>
      <c r="P84" s="171" t="s">
        <v>1800</v>
      </c>
    </row>
    <row r="85" spans="2:16" x14ac:dyDescent="0.25">
      <c r="B85" s="115">
        <v>75</v>
      </c>
      <c r="C85" s="178" t="s">
        <v>420</v>
      </c>
      <c r="D85" s="178" t="s">
        <v>112</v>
      </c>
      <c r="E85" s="178" t="s">
        <v>416</v>
      </c>
      <c r="F85" s="178" t="s">
        <v>150</v>
      </c>
      <c r="G85" s="115">
        <v>87</v>
      </c>
      <c r="H85" s="178" t="s">
        <v>634</v>
      </c>
      <c r="I85" s="178" t="s">
        <v>767</v>
      </c>
      <c r="J85" s="178" t="s">
        <v>3662</v>
      </c>
      <c r="K85" s="178" t="s">
        <v>636</v>
      </c>
      <c r="L85" s="178" t="s">
        <v>3629</v>
      </c>
      <c r="M85" s="157">
        <v>4.2777777777777776E-2</v>
      </c>
      <c r="N85" s="178" t="s">
        <v>545</v>
      </c>
      <c r="O85" s="171" t="s">
        <v>3663</v>
      </c>
      <c r="P85" s="171" t="s">
        <v>3664</v>
      </c>
    </row>
    <row r="86" spans="2:16" x14ac:dyDescent="0.25">
      <c r="B86" s="115">
        <v>76</v>
      </c>
      <c r="C86" s="178" t="s">
        <v>160</v>
      </c>
      <c r="D86" s="178" t="s">
        <v>6</v>
      </c>
      <c r="E86" s="178" t="s">
        <v>513</v>
      </c>
      <c r="F86" s="178" t="s">
        <v>148</v>
      </c>
      <c r="G86" s="115">
        <v>61</v>
      </c>
      <c r="H86" s="178" t="s">
        <v>3665</v>
      </c>
      <c r="I86" s="178" t="s">
        <v>3666</v>
      </c>
      <c r="J86" s="178" t="s">
        <v>3667</v>
      </c>
      <c r="K86" s="178" t="s">
        <v>636</v>
      </c>
      <c r="L86" s="178" t="s">
        <v>3629</v>
      </c>
      <c r="M86" s="157">
        <v>4.6539351851851853E-2</v>
      </c>
      <c r="N86" s="178" t="s">
        <v>207</v>
      </c>
      <c r="O86" s="171" t="s">
        <v>3668</v>
      </c>
      <c r="P86" s="171" t="s">
        <v>174</v>
      </c>
    </row>
    <row r="87" spans="2:16" x14ac:dyDescent="0.25">
      <c r="B87" s="115">
        <v>77</v>
      </c>
      <c r="C87" s="178" t="s">
        <v>4</v>
      </c>
      <c r="D87" s="178" t="s">
        <v>6</v>
      </c>
      <c r="E87" s="178" t="s">
        <v>514</v>
      </c>
      <c r="F87" s="178" t="s">
        <v>148</v>
      </c>
      <c r="G87" s="115">
        <v>93</v>
      </c>
      <c r="H87" s="178" t="s">
        <v>3669</v>
      </c>
      <c r="I87" s="178" t="s">
        <v>2939</v>
      </c>
      <c r="J87" s="178" t="s">
        <v>3670</v>
      </c>
      <c r="K87" s="178" t="s">
        <v>636</v>
      </c>
      <c r="L87" s="178" t="s">
        <v>3629</v>
      </c>
      <c r="M87" s="157">
        <v>4.8692129629629627E-2</v>
      </c>
      <c r="N87" s="178" t="s">
        <v>444</v>
      </c>
      <c r="O87" s="171" t="s">
        <v>3671</v>
      </c>
      <c r="P87" s="171" t="s">
        <v>3672</v>
      </c>
    </row>
    <row r="88" spans="2:16" x14ac:dyDescent="0.25">
      <c r="B88" s="115">
        <v>78</v>
      </c>
      <c r="C88" s="178" t="s">
        <v>434</v>
      </c>
      <c r="D88" s="178" t="s">
        <v>6</v>
      </c>
      <c r="E88" s="178" t="s">
        <v>437</v>
      </c>
      <c r="F88" s="178" t="s">
        <v>148</v>
      </c>
      <c r="G88" s="115">
        <v>88</v>
      </c>
      <c r="H88" s="178" t="s">
        <v>2197</v>
      </c>
      <c r="I88" s="178" t="s">
        <v>2016</v>
      </c>
      <c r="J88" s="178" t="s">
        <v>3673</v>
      </c>
      <c r="K88" s="178" t="s">
        <v>636</v>
      </c>
      <c r="L88" s="178" t="s">
        <v>3629</v>
      </c>
      <c r="M88" s="157">
        <v>5.0081018518518518E-2</v>
      </c>
      <c r="N88" s="178" t="s">
        <v>22</v>
      </c>
      <c r="O88" s="171" t="s">
        <v>3674</v>
      </c>
      <c r="P88" s="171" t="s">
        <v>1662</v>
      </c>
    </row>
    <row r="89" spans="2:16" x14ac:dyDescent="0.25">
      <c r="B89" s="115">
        <v>79</v>
      </c>
      <c r="C89" s="178" t="s">
        <v>234</v>
      </c>
      <c r="D89" s="178" t="s">
        <v>6</v>
      </c>
      <c r="E89" s="178" t="s">
        <v>438</v>
      </c>
      <c r="F89" s="178" t="s">
        <v>148</v>
      </c>
      <c r="G89" s="115">
        <v>62</v>
      </c>
      <c r="H89" s="178" t="s">
        <v>2832</v>
      </c>
      <c r="I89" s="178" t="s">
        <v>3675</v>
      </c>
      <c r="J89" s="178" t="s">
        <v>3676</v>
      </c>
      <c r="K89" s="178" t="s">
        <v>636</v>
      </c>
      <c r="L89" s="178" t="s">
        <v>3629</v>
      </c>
      <c r="M89" s="157">
        <v>4.3680555555555556E-2</v>
      </c>
      <c r="N89" s="178" t="s">
        <v>261</v>
      </c>
      <c r="O89" s="171" t="s">
        <v>3677</v>
      </c>
      <c r="P89" s="171" t="s">
        <v>1759</v>
      </c>
    </row>
    <row r="90" spans="2:16" x14ac:dyDescent="0.25">
      <c r="B90" s="115">
        <v>80</v>
      </c>
      <c r="C90" s="178" t="s">
        <v>435</v>
      </c>
      <c r="D90" s="178" t="s">
        <v>112</v>
      </c>
      <c r="E90" s="178" t="s">
        <v>345</v>
      </c>
      <c r="F90" s="178" t="s">
        <v>150</v>
      </c>
      <c r="G90" s="115">
        <v>91</v>
      </c>
      <c r="H90" s="178" t="s">
        <v>634</v>
      </c>
      <c r="I90" s="178" t="s">
        <v>3678</v>
      </c>
      <c r="J90" s="178" t="s">
        <v>3679</v>
      </c>
      <c r="K90" s="178" t="s">
        <v>636</v>
      </c>
      <c r="L90" s="178" t="s">
        <v>3629</v>
      </c>
      <c r="M90" s="157">
        <v>4.6944444444444448E-2</v>
      </c>
      <c r="N90" s="178" t="s">
        <v>336</v>
      </c>
      <c r="O90" s="171" t="s">
        <v>3680</v>
      </c>
      <c r="P90" s="171" t="s">
        <v>1982</v>
      </c>
    </row>
    <row r="91" spans="2:16" x14ac:dyDescent="0.25">
      <c r="B91" s="115">
        <v>81</v>
      </c>
      <c r="C91" s="178" t="s">
        <v>345</v>
      </c>
      <c r="D91" s="178" t="s">
        <v>7</v>
      </c>
      <c r="E91" s="178" t="s">
        <v>431</v>
      </c>
      <c r="F91" s="178" t="s">
        <v>148</v>
      </c>
      <c r="G91" s="115">
        <v>47</v>
      </c>
      <c r="H91" s="178" t="s">
        <v>3681</v>
      </c>
      <c r="I91" s="178" t="s">
        <v>3682</v>
      </c>
      <c r="J91" s="178" t="s">
        <v>3683</v>
      </c>
      <c r="K91" s="178" t="s">
        <v>636</v>
      </c>
      <c r="L91" s="178" t="s">
        <v>3629</v>
      </c>
      <c r="M91" s="157">
        <v>4.3171296296296298E-2</v>
      </c>
      <c r="N91" s="178" t="s">
        <v>546</v>
      </c>
      <c r="O91" s="171" t="s">
        <v>3684</v>
      </c>
      <c r="P91" s="171" t="s">
        <v>3685</v>
      </c>
    </row>
    <row r="92" spans="2:16" x14ac:dyDescent="0.25">
      <c r="B92" s="115">
        <v>82</v>
      </c>
      <c r="C92" s="178" t="s">
        <v>438</v>
      </c>
      <c r="D92" s="178" t="s">
        <v>6</v>
      </c>
      <c r="E92" s="178" t="s">
        <v>435</v>
      </c>
      <c r="F92" s="178" t="s">
        <v>148</v>
      </c>
      <c r="G92" s="115">
        <v>61</v>
      </c>
      <c r="H92" s="178" t="s">
        <v>3686</v>
      </c>
      <c r="I92" s="178" t="s">
        <v>2767</v>
      </c>
      <c r="J92" s="178" t="s">
        <v>3687</v>
      </c>
      <c r="K92" s="178" t="s">
        <v>636</v>
      </c>
      <c r="L92" s="178" t="s">
        <v>3629</v>
      </c>
      <c r="M92" s="157">
        <v>4.370370370370371E-2</v>
      </c>
      <c r="N92" s="178" t="s">
        <v>547</v>
      </c>
      <c r="O92" s="171" t="s">
        <v>3688</v>
      </c>
      <c r="P92" s="171" t="s">
        <v>578</v>
      </c>
    </row>
    <row r="93" spans="2:16" x14ac:dyDescent="0.25">
      <c r="B93" s="115">
        <v>83</v>
      </c>
      <c r="C93" s="178" t="s">
        <v>437</v>
      </c>
      <c r="D93" s="178" t="s">
        <v>112</v>
      </c>
      <c r="E93" s="178" t="s">
        <v>234</v>
      </c>
      <c r="F93" s="178" t="s">
        <v>149</v>
      </c>
      <c r="G93" s="115">
        <v>68</v>
      </c>
      <c r="H93" s="178" t="s">
        <v>634</v>
      </c>
      <c r="I93" s="178" t="s">
        <v>634</v>
      </c>
      <c r="J93" s="178" t="s">
        <v>3689</v>
      </c>
      <c r="K93" s="178" t="s">
        <v>636</v>
      </c>
      <c r="L93" s="178" t="s">
        <v>3629</v>
      </c>
      <c r="M93" s="157">
        <v>4.0081018518518523E-2</v>
      </c>
      <c r="N93" s="178" t="s">
        <v>12</v>
      </c>
      <c r="O93" s="171" t="s">
        <v>3690</v>
      </c>
      <c r="P93" s="171" t="s">
        <v>205</v>
      </c>
    </row>
    <row r="94" spans="2:16" x14ac:dyDescent="0.25">
      <c r="B94" s="115">
        <v>84</v>
      </c>
      <c r="C94" s="178" t="s">
        <v>514</v>
      </c>
      <c r="D94" s="178" t="s">
        <v>6</v>
      </c>
      <c r="E94" s="178" t="s">
        <v>434</v>
      </c>
      <c r="F94" s="178" t="s">
        <v>148</v>
      </c>
      <c r="G94" s="115">
        <v>54</v>
      </c>
      <c r="H94" s="178" t="s">
        <v>3691</v>
      </c>
      <c r="I94" s="178" t="s">
        <v>3692</v>
      </c>
      <c r="J94" s="178" t="s">
        <v>3693</v>
      </c>
      <c r="K94" s="178" t="s">
        <v>636</v>
      </c>
      <c r="L94" s="178" t="s">
        <v>3629</v>
      </c>
      <c r="M94" s="157">
        <v>4.6331018518518514E-2</v>
      </c>
      <c r="N94" s="178" t="s">
        <v>243</v>
      </c>
      <c r="O94" s="171" t="s">
        <v>3694</v>
      </c>
      <c r="P94" s="171" t="s">
        <v>255</v>
      </c>
    </row>
    <row r="95" spans="2:16" x14ac:dyDescent="0.25">
      <c r="B95" s="115">
        <v>85</v>
      </c>
      <c r="C95" s="178" t="s">
        <v>513</v>
      </c>
      <c r="D95" s="178" t="s">
        <v>7</v>
      </c>
      <c r="E95" s="178" t="s">
        <v>4</v>
      </c>
      <c r="F95" s="178" t="s">
        <v>148</v>
      </c>
      <c r="G95" s="115">
        <v>61</v>
      </c>
      <c r="H95" s="178" t="s">
        <v>3695</v>
      </c>
      <c r="I95" s="178" t="s">
        <v>3696</v>
      </c>
      <c r="J95" s="178" t="s">
        <v>3697</v>
      </c>
      <c r="K95" s="178" t="s">
        <v>636</v>
      </c>
      <c r="L95" s="178" t="s">
        <v>3698</v>
      </c>
      <c r="M95" s="157">
        <v>4.2835648148148144E-2</v>
      </c>
      <c r="N95" s="178" t="s">
        <v>548</v>
      </c>
      <c r="O95" s="171" t="s">
        <v>3699</v>
      </c>
      <c r="P95" s="171" t="s">
        <v>3700</v>
      </c>
    </row>
    <row r="96" spans="2:16" x14ac:dyDescent="0.25">
      <c r="B96" s="115">
        <v>86</v>
      </c>
      <c r="C96" s="178" t="s">
        <v>416</v>
      </c>
      <c r="D96" s="178" t="s">
        <v>112</v>
      </c>
      <c r="E96" s="178" t="s">
        <v>160</v>
      </c>
      <c r="F96" s="178" t="s">
        <v>150</v>
      </c>
      <c r="G96" s="115">
        <v>64</v>
      </c>
      <c r="H96" s="178" t="s">
        <v>1114</v>
      </c>
      <c r="I96" s="178" t="s">
        <v>634</v>
      </c>
      <c r="J96" s="178" t="s">
        <v>3701</v>
      </c>
      <c r="K96" s="178" t="s">
        <v>636</v>
      </c>
      <c r="L96" s="178" t="s">
        <v>3698</v>
      </c>
      <c r="M96" s="157">
        <v>4.0613425925925928E-2</v>
      </c>
      <c r="N96" s="178" t="s">
        <v>23</v>
      </c>
      <c r="O96" s="171" t="s">
        <v>3702</v>
      </c>
      <c r="P96" s="171" t="s">
        <v>999</v>
      </c>
    </row>
    <row r="97" spans="2:16" x14ac:dyDescent="0.25">
      <c r="B97" s="115">
        <v>87</v>
      </c>
      <c r="C97" s="178" t="s">
        <v>436</v>
      </c>
      <c r="D97" s="178" t="s">
        <v>6</v>
      </c>
      <c r="E97" s="178" t="s">
        <v>420</v>
      </c>
      <c r="F97" s="178" t="s">
        <v>150</v>
      </c>
      <c r="G97" s="115">
        <v>72</v>
      </c>
      <c r="H97" s="178" t="s">
        <v>1569</v>
      </c>
      <c r="I97" s="178" t="s">
        <v>2619</v>
      </c>
      <c r="J97" s="178" t="s">
        <v>3703</v>
      </c>
      <c r="K97" s="178" t="s">
        <v>636</v>
      </c>
      <c r="L97" s="178" t="s">
        <v>3698</v>
      </c>
      <c r="M97" s="157">
        <v>4.3923611111111115E-2</v>
      </c>
      <c r="N97" s="178" t="s">
        <v>549</v>
      </c>
      <c r="O97" s="171" t="s">
        <v>3704</v>
      </c>
      <c r="P97" s="171" t="s">
        <v>579</v>
      </c>
    </row>
    <row r="98" spans="2:16" x14ac:dyDescent="0.25">
      <c r="B98" s="115">
        <v>88</v>
      </c>
      <c r="C98" s="178" t="s">
        <v>418</v>
      </c>
      <c r="D98" s="178" t="s">
        <v>112</v>
      </c>
      <c r="E98" s="178" t="s">
        <v>430</v>
      </c>
      <c r="F98" s="178" t="s">
        <v>149</v>
      </c>
      <c r="G98" s="115">
        <v>46</v>
      </c>
      <c r="H98" s="178" t="s">
        <v>634</v>
      </c>
      <c r="I98" s="178" t="s">
        <v>634</v>
      </c>
      <c r="J98" s="178" t="s">
        <v>3705</v>
      </c>
      <c r="K98" s="178" t="s">
        <v>636</v>
      </c>
      <c r="L98" s="178" t="s">
        <v>3698</v>
      </c>
      <c r="M98" s="157">
        <v>3.6307870370370372E-2</v>
      </c>
      <c r="N98" s="178" t="s">
        <v>526</v>
      </c>
      <c r="O98" s="171" t="s">
        <v>3706</v>
      </c>
      <c r="P98" s="171" t="s">
        <v>3707</v>
      </c>
    </row>
    <row r="99" spans="2:16" x14ac:dyDescent="0.25">
      <c r="B99" s="115">
        <v>89</v>
      </c>
      <c r="C99" s="178" t="s">
        <v>431</v>
      </c>
      <c r="D99" s="178" t="s">
        <v>7</v>
      </c>
      <c r="E99" s="178" t="s">
        <v>430</v>
      </c>
      <c r="F99" s="178" t="s">
        <v>148</v>
      </c>
      <c r="G99" s="115">
        <v>74</v>
      </c>
      <c r="H99" s="178" t="s">
        <v>3708</v>
      </c>
      <c r="I99" s="178" t="s">
        <v>3709</v>
      </c>
      <c r="J99" s="178" t="s">
        <v>3710</v>
      </c>
      <c r="K99" s="178" t="s">
        <v>636</v>
      </c>
      <c r="L99" s="178" t="s">
        <v>3698</v>
      </c>
      <c r="M99" s="157">
        <v>4.6377314814814809E-2</v>
      </c>
      <c r="N99" s="178" t="s">
        <v>521</v>
      </c>
      <c r="O99" s="171" t="s">
        <v>3711</v>
      </c>
      <c r="P99" s="171" t="s">
        <v>3712</v>
      </c>
    </row>
    <row r="100" spans="2:16" x14ac:dyDescent="0.25">
      <c r="B100" s="115">
        <v>90</v>
      </c>
      <c r="C100" s="178" t="s">
        <v>420</v>
      </c>
      <c r="D100" s="178" t="s">
        <v>112</v>
      </c>
      <c r="E100" s="178" t="s">
        <v>418</v>
      </c>
      <c r="F100" s="178" t="s">
        <v>146</v>
      </c>
      <c r="G100" s="115">
        <v>22</v>
      </c>
      <c r="H100" s="178" t="s">
        <v>1945</v>
      </c>
      <c r="I100" s="178" t="s">
        <v>634</v>
      </c>
      <c r="J100" s="178" t="s">
        <v>3713</v>
      </c>
      <c r="K100" s="178" t="s">
        <v>636</v>
      </c>
      <c r="L100" s="178" t="s">
        <v>3698</v>
      </c>
      <c r="M100" s="157">
        <v>1.7465277777777777E-2</v>
      </c>
      <c r="N100" s="178" t="s">
        <v>550</v>
      </c>
      <c r="O100" s="171" t="s">
        <v>3714</v>
      </c>
      <c r="P100" s="171" t="s">
        <v>836</v>
      </c>
    </row>
    <row r="101" spans="2:16" x14ac:dyDescent="0.25">
      <c r="B101" s="115">
        <v>91</v>
      </c>
      <c r="C101" s="178" t="s">
        <v>160</v>
      </c>
      <c r="D101" s="178" t="s">
        <v>112</v>
      </c>
      <c r="E101" s="178" t="s">
        <v>436</v>
      </c>
      <c r="F101" s="178" t="s">
        <v>146</v>
      </c>
      <c r="G101" s="115">
        <v>65</v>
      </c>
      <c r="H101" s="178" t="s">
        <v>634</v>
      </c>
      <c r="I101" s="178" t="s">
        <v>651</v>
      </c>
      <c r="J101" s="178" t="s">
        <v>3715</v>
      </c>
      <c r="K101" s="178" t="s">
        <v>636</v>
      </c>
      <c r="L101" s="178" t="s">
        <v>3698</v>
      </c>
      <c r="M101" s="157">
        <v>4.5659722222222227E-2</v>
      </c>
      <c r="N101" s="178" t="s">
        <v>13</v>
      </c>
      <c r="O101" s="171" t="s">
        <v>3716</v>
      </c>
      <c r="P101" s="171" t="s">
        <v>1088</v>
      </c>
    </row>
    <row r="102" spans="2:16" x14ac:dyDescent="0.25">
      <c r="B102" s="115">
        <v>92</v>
      </c>
      <c r="C102" s="178" t="s">
        <v>4</v>
      </c>
      <c r="D102" s="178" t="s">
        <v>7</v>
      </c>
      <c r="E102" s="178" t="s">
        <v>416</v>
      </c>
      <c r="F102" s="178" t="s">
        <v>150</v>
      </c>
      <c r="G102" s="115">
        <v>95</v>
      </c>
      <c r="H102" s="178" t="s">
        <v>2667</v>
      </c>
      <c r="I102" s="178" t="s">
        <v>2667</v>
      </c>
      <c r="J102" s="178" t="s">
        <v>3717</v>
      </c>
      <c r="K102" s="178" t="s">
        <v>636</v>
      </c>
      <c r="L102" s="178" t="s">
        <v>3698</v>
      </c>
      <c r="M102" s="157">
        <v>4.8946759259259259E-2</v>
      </c>
      <c r="N102" s="178" t="s">
        <v>527</v>
      </c>
      <c r="O102" s="171" t="s">
        <v>3718</v>
      </c>
      <c r="P102" s="171" t="s">
        <v>1807</v>
      </c>
    </row>
    <row r="103" spans="2:16" x14ac:dyDescent="0.25">
      <c r="B103" s="115">
        <v>93</v>
      </c>
      <c r="C103" s="178" t="s">
        <v>434</v>
      </c>
      <c r="D103" s="178" t="s">
        <v>6</v>
      </c>
      <c r="E103" s="178" t="s">
        <v>513</v>
      </c>
      <c r="F103" s="178" t="s">
        <v>148</v>
      </c>
      <c r="G103" s="115">
        <v>68</v>
      </c>
      <c r="H103" s="178" t="s">
        <v>1610</v>
      </c>
      <c r="I103" s="178" t="s">
        <v>3719</v>
      </c>
      <c r="J103" s="178" t="s">
        <v>3720</v>
      </c>
      <c r="K103" s="178" t="s">
        <v>636</v>
      </c>
      <c r="L103" s="178" t="s">
        <v>3698</v>
      </c>
      <c r="M103" s="157">
        <v>4.6655092592592595E-2</v>
      </c>
      <c r="N103" s="178" t="s">
        <v>551</v>
      </c>
      <c r="O103" s="171" t="s">
        <v>3721</v>
      </c>
      <c r="P103" s="171" t="s">
        <v>3722</v>
      </c>
    </row>
    <row r="104" spans="2:16" x14ac:dyDescent="0.25">
      <c r="B104" s="115">
        <v>94</v>
      </c>
      <c r="C104" s="178" t="s">
        <v>234</v>
      </c>
      <c r="D104" s="178" t="s">
        <v>6</v>
      </c>
      <c r="E104" s="178" t="s">
        <v>514</v>
      </c>
      <c r="F104" s="178" t="s">
        <v>515</v>
      </c>
      <c r="G104" s="115">
        <v>44</v>
      </c>
      <c r="H104" s="178" t="s">
        <v>634</v>
      </c>
      <c r="I104" s="178" t="s">
        <v>3723</v>
      </c>
      <c r="J104" s="178" t="s">
        <v>3724</v>
      </c>
      <c r="K104" s="178" t="s">
        <v>636</v>
      </c>
      <c r="L104" s="178" t="s">
        <v>3698</v>
      </c>
      <c r="M104" s="157">
        <v>3.6041666666666666E-2</v>
      </c>
      <c r="N104" s="178" t="s">
        <v>550</v>
      </c>
      <c r="O104" s="171" t="s">
        <v>3725</v>
      </c>
      <c r="P104" s="171" t="s">
        <v>836</v>
      </c>
    </row>
    <row r="105" spans="2:16" x14ac:dyDescent="0.25">
      <c r="B105" s="115">
        <v>95</v>
      </c>
      <c r="C105" s="178" t="s">
        <v>435</v>
      </c>
      <c r="D105" s="178" t="s">
        <v>112</v>
      </c>
      <c r="E105" s="178" t="s">
        <v>437</v>
      </c>
      <c r="F105" s="178" t="s">
        <v>149</v>
      </c>
      <c r="G105" s="115">
        <v>66</v>
      </c>
      <c r="H105" s="178" t="s">
        <v>634</v>
      </c>
      <c r="I105" s="178" t="s">
        <v>634</v>
      </c>
      <c r="J105" s="178" t="s">
        <v>3726</v>
      </c>
      <c r="K105" s="178" t="s">
        <v>636</v>
      </c>
      <c r="L105" s="178" t="s">
        <v>3698</v>
      </c>
      <c r="M105" s="157">
        <v>3.9305555555555559E-2</v>
      </c>
      <c r="N105" s="178" t="s">
        <v>552</v>
      </c>
      <c r="O105" s="171" t="s">
        <v>3727</v>
      </c>
      <c r="P105" s="171" t="s">
        <v>480</v>
      </c>
    </row>
    <row r="106" spans="2:16" x14ac:dyDescent="0.25">
      <c r="B106" s="115">
        <v>96</v>
      </c>
      <c r="C106" s="178" t="s">
        <v>345</v>
      </c>
      <c r="D106" s="178" t="s">
        <v>112</v>
      </c>
      <c r="E106" s="178" t="s">
        <v>438</v>
      </c>
      <c r="F106" s="178" t="s">
        <v>150</v>
      </c>
      <c r="G106" s="115">
        <v>120</v>
      </c>
      <c r="H106" s="178" t="s">
        <v>1132</v>
      </c>
      <c r="I106" s="178" t="s">
        <v>809</v>
      </c>
      <c r="J106" s="178" t="s">
        <v>3728</v>
      </c>
      <c r="K106" s="178" t="s">
        <v>636</v>
      </c>
      <c r="L106" s="178" t="s">
        <v>3698</v>
      </c>
      <c r="M106" s="157">
        <v>5.4178240740740735E-2</v>
      </c>
      <c r="N106" s="178" t="s">
        <v>535</v>
      </c>
      <c r="O106" s="171" t="s">
        <v>3729</v>
      </c>
      <c r="P106" s="171" t="s">
        <v>147</v>
      </c>
    </row>
    <row r="107" spans="2:16" x14ac:dyDescent="0.25">
      <c r="B107" s="115">
        <v>97</v>
      </c>
      <c r="C107" s="178" t="s">
        <v>438</v>
      </c>
      <c r="D107" s="178" t="s">
        <v>112</v>
      </c>
      <c r="E107" s="178" t="s">
        <v>431</v>
      </c>
      <c r="F107" s="178" t="s">
        <v>149</v>
      </c>
      <c r="G107" s="115">
        <v>51</v>
      </c>
      <c r="H107" s="178" t="s">
        <v>1558</v>
      </c>
      <c r="I107" s="178" t="s">
        <v>634</v>
      </c>
      <c r="J107" s="178" t="s">
        <v>3730</v>
      </c>
      <c r="K107" s="178" t="s">
        <v>636</v>
      </c>
      <c r="L107" s="178" t="s">
        <v>3698</v>
      </c>
      <c r="M107" s="157">
        <v>3.9895833333333332E-2</v>
      </c>
      <c r="N107" s="178" t="s">
        <v>553</v>
      </c>
      <c r="O107" s="171" t="s">
        <v>3731</v>
      </c>
      <c r="P107" s="171" t="s">
        <v>3732</v>
      </c>
    </row>
    <row r="108" spans="2:16" x14ac:dyDescent="0.25">
      <c r="B108" s="115">
        <v>98</v>
      </c>
      <c r="C108" s="178" t="s">
        <v>437</v>
      </c>
      <c r="D108" s="178" t="s">
        <v>6</v>
      </c>
      <c r="E108" s="178" t="s">
        <v>345</v>
      </c>
      <c r="F108" s="178" t="s">
        <v>148</v>
      </c>
      <c r="G108" s="115">
        <v>61</v>
      </c>
      <c r="H108" s="178" t="s">
        <v>3733</v>
      </c>
      <c r="I108" s="178" t="s">
        <v>3734</v>
      </c>
      <c r="J108" s="178" t="s">
        <v>3735</v>
      </c>
      <c r="K108" s="178" t="s">
        <v>636</v>
      </c>
      <c r="L108" s="178" t="s">
        <v>3698</v>
      </c>
      <c r="M108" s="157">
        <v>4.3946759259259255E-2</v>
      </c>
      <c r="N108" s="178" t="s">
        <v>554</v>
      </c>
      <c r="O108" s="171" t="s">
        <v>3736</v>
      </c>
      <c r="P108" s="171" t="s">
        <v>3737</v>
      </c>
    </row>
    <row r="109" spans="2:16" x14ac:dyDescent="0.25">
      <c r="B109" s="115">
        <v>99</v>
      </c>
      <c r="C109" s="178" t="s">
        <v>514</v>
      </c>
      <c r="D109" s="178" t="s">
        <v>112</v>
      </c>
      <c r="E109" s="178" t="s">
        <v>435</v>
      </c>
      <c r="F109" s="178" t="s">
        <v>146</v>
      </c>
      <c r="G109" s="115">
        <v>55</v>
      </c>
      <c r="H109" s="178" t="s">
        <v>634</v>
      </c>
      <c r="I109" s="178" t="s">
        <v>634</v>
      </c>
      <c r="J109" s="178" t="s">
        <v>3738</v>
      </c>
      <c r="K109" s="178" t="s">
        <v>636</v>
      </c>
      <c r="L109" s="178" t="s">
        <v>3698</v>
      </c>
      <c r="M109" s="157">
        <v>4.1388888888888892E-2</v>
      </c>
      <c r="N109" s="178" t="s">
        <v>207</v>
      </c>
      <c r="O109" s="171" t="s">
        <v>3739</v>
      </c>
      <c r="P109" s="171" t="s">
        <v>174</v>
      </c>
    </row>
    <row r="110" spans="2:16" x14ac:dyDescent="0.25">
      <c r="B110" s="115">
        <v>100</v>
      </c>
      <c r="C110" s="178" t="s">
        <v>513</v>
      </c>
      <c r="D110" s="178" t="s">
        <v>112</v>
      </c>
      <c r="E110" s="178" t="s">
        <v>234</v>
      </c>
      <c r="F110" s="178" t="s">
        <v>150</v>
      </c>
      <c r="G110" s="115">
        <v>64</v>
      </c>
      <c r="H110" s="178" t="s">
        <v>3740</v>
      </c>
      <c r="I110" s="178" t="s">
        <v>662</v>
      </c>
      <c r="J110" s="178" t="s">
        <v>3741</v>
      </c>
      <c r="K110" s="178" t="s">
        <v>636</v>
      </c>
      <c r="L110" s="178" t="s">
        <v>3698</v>
      </c>
      <c r="M110" s="157">
        <v>4.2615740740740739E-2</v>
      </c>
      <c r="N110" s="178" t="s">
        <v>16</v>
      </c>
      <c r="O110" s="171" t="s">
        <v>3742</v>
      </c>
      <c r="P110" s="171" t="s">
        <v>1830</v>
      </c>
    </row>
    <row r="111" spans="2:16" x14ac:dyDescent="0.25">
      <c r="B111" s="115">
        <v>101</v>
      </c>
      <c r="C111" s="178" t="s">
        <v>416</v>
      </c>
      <c r="D111" s="178" t="s">
        <v>112</v>
      </c>
      <c r="E111" s="178" t="s">
        <v>434</v>
      </c>
      <c r="F111" s="178" t="s">
        <v>149</v>
      </c>
      <c r="G111" s="115">
        <v>112</v>
      </c>
      <c r="H111" s="178" t="s">
        <v>859</v>
      </c>
      <c r="I111" s="178" t="s">
        <v>634</v>
      </c>
      <c r="J111" s="178" t="s">
        <v>3743</v>
      </c>
      <c r="K111" s="178" t="s">
        <v>636</v>
      </c>
      <c r="L111" s="178" t="s">
        <v>3698</v>
      </c>
      <c r="M111" s="157">
        <v>5.1828703703703703E-2</v>
      </c>
      <c r="N111" s="178" t="s">
        <v>555</v>
      </c>
      <c r="O111" s="171" t="s">
        <v>3744</v>
      </c>
      <c r="P111" s="171" t="s">
        <v>580</v>
      </c>
    </row>
    <row r="112" spans="2:16" x14ac:dyDescent="0.25">
      <c r="B112" s="115">
        <v>102</v>
      </c>
      <c r="C112" s="178" t="s">
        <v>436</v>
      </c>
      <c r="D112" s="178" t="s">
        <v>6</v>
      </c>
      <c r="E112" s="178" t="s">
        <v>4</v>
      </c>
      <c r="F112" s="178" t="s">
        <v>150</v>
      </c>
      <c r="G112" s="115">
        <v>77</v>
      </c>
      <c r="H112" s="178" t="s">
        <v>3745</v>
      </c>
      <c r="I112" s="178" t="s">
        <v>3746</v>
      </c>
      <c r="J112" s="178" t="s">
        <v>3747</v>
      </c>
      <c r="K112" s="178" t="s">
        <v>636</v>
      </c>
      <c r="L112" s="178" t="s">
        <v>3698</v>
      </c>
      <c r="M112" s="157">
        <v>4.5648148148148153E-2</v>
      </c>
      <c r="N112" s="178" t="s">
        <v>556</v>
      </c>
      <c r="O112" s="171" t="s">
        <v>3748</v>
      </c>
      <c r="P112" s="171" t="s">
        <v>3749</v>
      </c>
    </row>
    <row r="113" spans="2:16" x14ac:dyDescent="0.25">
      <c r="B113" s="115">
        <v>103</v>
      </c>
      <c r="C113" s="178" t="s">
        <v>418</v>
      </c>
      <c r="D113" s="178" t="s">
        <v>112</v>
      </c>
      <c r="E113" s="178" t="s">
        <v>160</v>
      </c>
      <c r="F113" s="178" t="s">
        <v>150</v>
      </c>
      <c r="G113" s="115">
        <v>67</v>
      </c>
      <c r="H113" s="178" t="s">
        <v>634</v>
      </c>
      <c r="I113" s="178" t="s">
        <v>3750</v>
      </c>
      <c r="J113" s="178" t="s">
        <v>3751</v>
      </c>
      <c r="K113" s="178" t="s">
        <v>636</v>
      </c>
      <c r="L113" s="178" t="s">
        <v>3698</v>
      </c>
      <c r="M113" s="157">
        <v>4.297453703703704E-2</v>
      </c>
      <c r="N113" s="178" t="s">
        <v>109</v>
      </c>
      <c r="O113" s="171" t="s">
        <v>3752</v>
      </c>
      <c r="P113" s="171" t="s">
        <v>151</v>
      </c>
    </row>
    <row r="114" spans="2:16" x14ac:dyDescent="0.25">
      <c r="B114" s="115">
        <v>104</v>
      </c>
      <c r="C114" s="178" t="s">
        <v>430</v>
      </c>
      <c r="D114" s="178" t="s">
        <v>6</v>
      </c>
      <c r="E114" s="178" t="s">
        <v>420</v>
      </c>
      <c r="F114" s="178" t="s">
        <v>148</v>
      </c>
      <c r="G114" s="115">
        <v>69</v>
      </c>
      <c r="H114" s="178" t="s">
        <v>3753</v>
      </c>
      <c r="I114" s="178" t="s">
        <v>2708</v>
      </c>
      <c r="J114" s="178" t="s">
        <v>3754</v>
      </c>
      <c r="K114" s="178" t="s">
        <v>636</v>
      </c>
      <c r="L114" s="178" t="s">
        <v>3698</v>
      </c>
      <c r="M114" s="157">
        <v>3.9918981481481479E-2</v>
      </c>
      <c r="N114" s="178" t="s">
        <v>338</v>
      </c>
      <c r="O114" s="171" t="s">
        <v>3755</v>
      </c>
      <c r="P114" s="171" t="s">
        <v>492</v>
      </c>
    </row>
    <row r="115" spans="2:16" x14ac:dyDescent="0.25">
      <c r="B115" s="115">
        <v>105</v>
      </c>
      <c r="C115" s="178" t="s">
        <v>431</v>
      </c>
      <c r="D115" s="178" t="s">
        <v>6</v>
      </c>
      <c r="E115" s="178" t="s">
        <v>420</v>
      </c>
      <c r="F115" s="178" t="s">
        <v>148</v>
      </c>
      <c r="G115" s="115">
        <v>62</v>
      </c>
      <c r="H115" s="178" t="s">
        <v>2576</v>
      </c>
      <c r="I115" s="178" t="s">
        <v>2016</v>
      </c>
      <c r="J115" s="178" t="s">
        <v>3756</v>
      </c>
      <c r="K115" s="178" t="s">
        <v>636</v>
      </c>
      <c r="L115" s="178" t="s">
        <v>3698</v>
      </c>
      <c r="M115" s="157">
        <v>4.0381944444444443E-2</v>
      </c>
      <c r="N115" s="178" t="s">
        <v>541</v>
      </c>
      <c r="O115" s="171" t="s">
        <v>3757</v>
      </c>
      <c r="P115" s="171" t="s">
        <v>3758</v>
      </c>
    </row>
    <row r="116" spans="2:16" x14ac:dyDescent="0.25">
      <c r="B116" s="115">
        <v>106</v>
      </c>
      <c r="C116" s="178" t="s">
        <v>160</v>
      </c>
      <c r="D116" s="178" t="s">
        <v>6</v>
      </c>
      <c r="E116" s="178" t="s">
        <v>430</v>
      </c>
      <c r="F116" s="178" t="s">
        <v>148</v>
      </c>
      <c r="G116" s="115">
        <v>58</v>
      </c>
      <c r="H116" s="178" t="s">
        <v>3119</v>
      </c>
      <c r="I116" s="178" t="s">
        <v>3759</v>
      </c>
      <c r="J116" s="178" t="s">
        <v>3760</v>
      </c>
      <c r="K116" s="178" t="s">
        <v>636</v>
      </c>
      <c r="L116" s="178" t="s">
        <v>3698</v>
      </c>
      <c r="M116" s="157">
        <v>3.8576388888888889E-2</v>
      </c>
      <c r="N116" s="178" t="s">
        <v>557</v>
      </c>
      <c r="O116" s="171" t="s">
        <v>3761</v>
      </c>
      <c r="P116" s="171" t="s">
        <v>2580</v>
      </c>
    </row>
    <row r="117" spans="2:16" x14ac:dyDescent="0.25">
      <c r="B117" s="115">
        <v>107</v>
      </c>
      <c r="C117" s="178" t="s">
        <v>4</v>
      </c>
      <c r="D117" s="178" t="s">
        <v>6</v>
      </c>
      <c r="E117" s="178" t="s">
        <v>418</v>
      </c>
      <c r="F117" s="178" t="s">
        <v>148</v>
      </c>
      <c r="G117" s="115">
        <v>106</v>
      </c>
      <c r="H117" s="178" t="s">
        <v>3762</v>
      </c>
      <c r="I117" s="178" t="s">
        <v>3763</v>
      </c>
      <c r="J117" s="178" t="s">
        <v>3764</v>
      </c>
      <c r="K117" s="178" t="s">
        <v>636</v>
      </c>
      <c r="L117" s="178" t="s">
        <v>3698</v>
      </c>
      <c r="M117" s="157">
        <v>5.1307870370370372E-2</v>
      </c>
      <c r="N117" s="178" t="s">
        <v>194</v>
      </c>
      <c r="O117" s="171" t="s">
        <v>3765</v>
      </c>
      <c r="P117" s="171" t="s">
        <v>856</v>
      </c>
    </row>
    <row r="118" spans="2:16" x14ac:dyDescent="0.25">
      <c r="B118" s="115">
        <v>108</v>
      </c>
      <c r="C118" s="178" t="s">
        <v>434</v>
      </c>
      <c r="D118" s="178" t="s">
        <v>7</v>
      </c>
      <c r="E118" s="178" t="s">
        <v>436</v>
      </c>
      <c r="F118" s="178" t="s">
        <v>150</v>
      </c>
      <c r="G118" s="115">
        <v>62</v>
      </c>
      <c r="H118" s="178" t="s">
        <v>1925</v>
      </c>
      <c r="I118" s="178" t="s">
        <v>3766</v>
      </c>
      <c r="J118" s="178" t="s">
        <v>3767</v>
      </c>
      <c r="K118" s="178" t="s">
        <v>636</v>
      </c>
      <c r="L118" s="178" t="s">
        <v>3768</v>
      </c>
      <c r="M118" s="157">
        <v>4.7500000000000007E-2</v>
      </c>
      <c r="N118" s="178" t="s">
        <v>15</v>
      </c>
      <c r="O118" s="171" t="s">
        <v>3769</v>
      </c>
      <c r="P118" s="171" t="s">
        <v>3770</v>
      </c>
    </row>
    <row r="119" spans="2:16" x14ac:dyDescent="0.25">
      <c r="B119" s="115">
        <v>109</v>
      </c>
      <c r="C119" s="178" t="s">
        <v>234</v>
      </c>
      <c r="D119" s="178" t="s">
        <v>112</v>
      </c>
      <c r="E119" s="178" t="s">
        <v>416</v>
      </c>
      <c r="F119" s="178" t="s">
        <v>149</v>
      </c>
      <c r="G119" s="115">
        <v>75</v>
      </c>
      <c r="H119" s="178" t="s">
        <v>634</v>
      </c>
      <c r="I119" s="178" t="s">
        <v>723</v>
      </c>
      <c r="J119" s="178" t="s">
        <v>2314</v>
      </c>
      <c r="K119" s="178" t="s">
        <v>636</v>
      </c>
      <c r="L119" s="178" t="s">
        <v>3768</v>
      </c>
      <c r="M119" s="157">
        <v>4.1076388888888891E-2</v>
      </c>
      <c r="N119" s="178" t="s">
        <v>13</v>
      </c>
      <c r="O119" s="171" t="s">
        <v>3771</v>
      </c>
      <c r="P119" s="171" t="s">
        <v>1237</v>
      </c>
    </row>
    <row r="120" spans="2:16" x14ac:dyDescent="0.25">
      <c r="B120" s="115">
        <v>110</v>
      </c>
      <c r="C120" s="178" t="s">
        <v>435</v>
      </c>
      <c r="D120" s="178" t="s">
        <v>112</v>
      </c>
      <c r="E120" s="178" t="s">
        <v>513</v>
      </c>
      <c r="F120" s="178" t="s">
        <v>149</v>
      </c>
      <c r="G120" s="115">
        <v>52</v>
      </c>
      <c r="H120" s="178" t="s">
        <v>634</v>
      </c>
      <c r="I120" s="178" t="s">
        <v>634</v>
      </c>
      <c r="J120" s="178" t="s">
        <v>3772</v>
      </c>
      <c r="K120" s="178" t="s">
        <v>636</v>
      </c>
      <c r="L120" s="178" t="s">
        <v>3768</v>
      </c>
      <c r="M120" s="157">
        <v>3.7905092592592594E-2</v>
      </c>
      <c r="N120" s="178" t="s">
        <v>109</v>
      </c>
      <c r="O120" s="171" t="s">
        <v>3773</v>
      </c>
      <c r="P120" s="171" t="s">
        <v>151</v>
      </c>
    </row>
    <row r="121" spans="2:16" x14ac:dyDescent="0.25">
      <c r="B121" s="115">
        <v>111</v>
      </c>
      <c r="C121" s="178" t="s">
        <v>345</v>
      </c>
      <c r="D121" s="178" t="s">
        <v>6</v>
      </c>
      <c r="E121" s="178" t="s">
        <v>514</v>
      </c>
      <c r="F121" s="178" t="s">
        <v>148</v>
      </c>
      <c r="G121" s="115">
        <v>65</v>
      </c>
      <c r="H121" s="178" t="s">
        <v>3774</v>
      </c>
      <c r="I121" s="178" t="s">
        <v>729</v>
      </c>
      <c r="J121" s="178" t="s">
        <v>3775</v>
      </c>
      <c r="K121" s="178" t="s">
        <v>636</v>
      </c>
      <c r="L121" s="178" t="s">
        <v>3768</v>
      </c>
      <c r="M121" s="157">
        <v>4.206018518518518E-2</v>
      </c>
      <c r="N121" s="178" t="s">
        <v>243</v>
      </c>
      <c r="O121" s="171" t="s">
        <v>3776</v>
      </c>
      <c r="P121" s="171" t="s">
        <v>255</v>
      </c>
    </row>
    <row r="122" spans="2:16" x14ac:dyDescent="0.25">
      <c r="B122" s="115">
        <v>112</v>
      </c>
      <c r="C122" s="178" t="s">
        <v>438</v>
      </c>
      <c r="D122" s="178" t="s">
        <v>6</v>
      </c>
      <c r="E122" s="178" t="s">
        <v>437</v>
      </c>
      <c r="F122" s="178" t="s">
        <v>148</v>
      </c>
      <c r="G122" s="115">
        <v>72</v>
      </c>
      <c r="H122" s="178" t="s">
        <v>3777</v>
      </c>
      <c r="I122" s="178" t="s">
        <v>3778</v>
      </c>
      <c r="J122" s="178" t="s">
        <v>3779</v>
      </c>
      <c r="K122" s="178" t="s">
        <v>636</v>
      </c>
      <c r="L122" s="178" t="s">
        <v>3768</v>
      </c>
      <c r="M122" s="157">
        <v>4.760416666666667E-2</v>
      </c>
      <c r="N122" s="178" t="s">
        <v>199</v>
      </c>
      <c r="O122" s="171" t="s">
        <v>3780</v>
      </c>
      <c r="P122" s="171" t="s">
        <v>152</v>
      </c>
    </row>
    <row r="123" spans="2:16" x14ac:dyDescent="0.25">
      <c r="B123" s="115">
        <v>113</v>
      </c>
      <c r="C123" s="178" t="s">
        <v>437</v>
      </c>
      <c r="D123" s="178" t="s">
        <v>6</v>
      </c>
      <c r="E123" s="178" t="s">
        <v>431</v>
      </c>
      <c r="F123" s="178" t="s">
        <v>148</v>
      </c>
      <c r="G123" s="115">
        <v>33</v>
      </c>
      <c r="H123" s="178" t="s">
        <v>3781</v>
      </c>
      <c r="I123" s="178" t="s">
        <v>3782</v>
      </c>
      <c r="J123" s="178" t="s">
        <v>3783</v>
      </c>
      <c r="K123" s="178" t="s">
        <v>636</v>
      </c>
      <c r="L123" s="178" t="s">
        <v>3768</v>
      </c>
      <c r="M123" s="157">
        <v>3.2152777777777773E-2</v>
      </c>
      <c r="N123" s="178" t="s">
        <v>558</v>
      </c>
      <c r="O123" s="171" t="s">
        <v>3784</v>
      </c>
      <c r="P123" s="171" t="s">
        <v>203</v>
      </c>
    </row>
    <row r="124" spans="2:16" x14ac:dyDescent="0.25">
      <c r="B124" s="115">
        <v>114</v>
      </c>
      <c r="C124" s="178" t="s">
        <v>514</v>
      </c>
      <c r="D124" s="178" t="s">
        <v>7</v>
      </c>
      <c r="E124" s="178" t="s">
        <v>438</v>
      </c>
      <c r="F124" s="178" t="s">
        <v>148</v>
      </c>
      <c r="G124" s="115">
        <v>99</v>
      </c>
      <c r="H124" s="178" t="s">
        <v>2468</v>
      </c>
      <c r="I124" s="178" t="s">
        <v>2644</v>
      </c>
      <c r="J124" s="178" t="s">
        <v>3785</v>
      </c>
      <c r="K124" s="178" t="s">
        <v>636</v>
      </c>
      <c r="L124" s="178" t="s">
        <v>3768</v>
      </c>
      <c r="M124" s="157">
        <v>5.230324074074074E-2</v>
      </c>
      <c r="N124" s="178" t="s">
        <v>360</v>
      </c>
      <c r="O124" s="171" t="s">
        <v>3786</v>
      </c>
      <c r="P124" s="171" t="s">
        <v>2877</v>
      </c>
    </row>
    <row r="125" spans="2:16" x14ac:dyDescent="0.25">
      <c r="B125" s="115">
        <v>115</v>
      </c>
      <c r="C125" s="178" t="s">
        <v>513</v>
      </c>
      <c r="D125" s="178" t="s">
        <v>112</v>
      </c>
      <c r="E125" s="178" t="s">
        <v>345</v>
      </c>
      <c r="F125" s="178" t="s">
        <v>150</v>
      </c>
      <c r="G125" s="115">
        <v>173</v>
      </c>
      <c r="H125" s="178" t="s">
        <v>634</v>
      </c>
      <c r="I125" s="178" t="s">
        <v>651</v>
      </c>
      <c r="J125" s="178" t="s">
        <v>3787</v>
      </c>
      <c r="K125" s="178" t="s">
        <v>636</v>
      </c>
      <c r="L125" s="178" t="s">
        <v>3768</v>
      </c>
      <c r="M125" s="157">
        <v>6.0543981481481483E-2</v>
      </c>
      <c r="N125" s="178" t="s">
        <v>559</v>
      </c>
      <c r="O125" s="171" t="s">
        <v>3788</v>
      </c>
      <c r="P125" s="171" t="s">
        <v>3789</v>
      </c>
    </row>
    <row r="126" spans="2:16" x14ac:dyDescent="0.25">
      <c r="B126" s="115">
        <v>116</v>
      </c>
      <c r="C126" s="178" t="s">
        <v>416</v>
      </c>
      <c r="D126" s="178" t="s">
        <v>112</v>
      </c>
      <c r="E126" s="178" t="s">
        <v>435</v>
      </c>
      <c r="F126" s="178" t="s">
        <v>149</v>
      </c>
      <c r="G126" s="115">
        <v>136</v>
      </c>
      <c r="H126" s="178" t="s">
        <v>1064</v>
      </c>
      <c r="I126" s="178" t="s">
        <v>634</v>
      </c>
      <c r="J126" s="178" t="s">
        <v>3790</v>
      </c>
      <c r="K126" s="178" t="s">
        <v>636</v>
      </c>
      <c r="L126" s="178" t="s">
        <v>3768</v>
      </c>
      <c r="M126" s="157">
        <v>5.5381944444444442E-2</v>
      </c>
      <c r="N126" s="178" t="s">
        <v>560</v>
      </c>
      <c r="O126" s="171" t="s">
        <v>3791</v>
      </c>
      <c r="P126" s="171" t="s">
        <v>1918</v>
      </c>
    </row>
    <row r="127" spans="2:16" x14ac:dyDescent="0.25">
      <c r="B127" s="115">
        <v>117</v>
      </c>
      <c r="C127" s="178" t="s">
        <v>436</v>
      </c>
      <c r="D127" s="178" t="s">
        <v>6</v>
      </c>
      <c r="E127" s="178" t="s">
        <v>234</v>
      </c>
      <c r="F127" s="178" t="s">
        <v>150</v>
      </c>
      <c r="G127" s="115">
        <v>86</v>
      </c>
      <c r="H127" s="178" t="s">
        <v>3792</v>
      </c>
      <c r="I127" s="178" t="s">
        <v>2654</v>
      </c>
      <c r="J127" s="178" t="s">
        <v>3793</v>
      </c>
      <c r="K127" s="178" t="s">
        <v>636</v>
      </c>
      <c r="L127" s="178" t="s">
        <v>3768</v>
      </c>
      <c r="M127" s="157">
        <v>5.0462962962962959E-2</v>
      </c>
      <c r="N127" s="178" t="s">
        <v>246</v>
      </c>
      <c r="O127" s="171" t="s">
        <v>3794</v>
      </c>
      <c r="P127" s="171" t="s">
        <v>1589</v>
      </c>
    </row>
    <row r="128" spans="2:16" x14ac:dyDescent="0.25">
      <c r="B128" s="115">
        <v>118</v>
      </c>
      <c r="C128" s="178" t="s">
        <v>418</v>
      </c>
      <c r="D128" s="178" t="s">
        <v>7</v>
      </c>
      <c r="E128" s="178" t="s">
        <v>434</v>
      </c>
      <c r="F128" s="178" t="s">
        <v>148</v>
      </c>
      <c r="G128" s="115">
        <v>66</v>
      </c>
      <c r="H128" s="178" t="s">
        <v>3795</v>
      </c>
      <c r="I128" s="178" t="s">
        <v>3796</v>
      </c>
      <c r="J128" s="178" t="s">
        <v>3797</v>
      </c>
      <c r="K128" s="178" t="s">
        <v>636</v>
      </c>
      <c r="L128" s="178" t="s">
        <v>3768</v>
      </c>
      <c r="M128" s="157">
        <v>4.4050925925925931E-2</v>
      </c>
      <c r="N128" s="178" t="s">
        <v>349</v>
      </c>
      <c r="O128" s="171" t="s">
        <v>3798</v>
      </c>
      <c r="P128" s="171" t="s">
        <v>3799</v>
      </c>
    </row>
    <row r="129" spans="2:16" x14ac:dyDescent="0.25">
      <c r="B129" s="115">
        <v>119</v>
      </c>
      <c r="C129" s="178" t="s">
        <v>430</v>
      </c>
      <c r="D129" s="178" t="s">
        <v>112</v>
      </c>
      <c r="E129" s="178" t="s">
        <v>4</v>
      </c>
      <c r="F129" s="178" t="s">
        <v>150</v>
      </c>
      <c r="G129" s="115">
        <v>55</v>
      </c>
      <c r="H129" s="178" t="s">
        <v>634</v>
      </c>
      <c r="I129" s="178" t="s">
        <v>876</v>
      </c>
      <c r="J129" s="178" t="s">
        <v>3800</v>
      </c>
      <c r="K129" s="178" t="s">
        <v>636</v>
      </c>
      <c r="L129" s="178" t="s">
        <v>3768</v>
      </c>
      <c r="M129" s="157">
        <v>3.8344907407407411E-2</v>
      </c>
      <c r="N129" s="178" t="s">
        <v>561</v>
      </c>
      <c r="O129" s="171" t="s">
        <v>3801</v>
      </c>
      <c r="P129" s="171" t="s">
        <v>581</v>
      </c>
    </row>
    <row r="130" spans="2:16" x14ac:dyDescent="0.25">
      <c r="B130" s="115">
        <v>120</v>
      </c>
      <c r="C130" s="178" t="s">
        <v>420</v>
      </c>
      <c r="D130" s="178" t="s">
        <v>112</v>
      </c>
      <c r="E130" s="178" t="s">
        <v>160</v>
      </c>
      <c r="F130" s="178" t="s">
        <v>149</v>
      </c>
      <c r="G130" s="115">
        <v>76</v>
      </c>
      <c r="H130" s="178" t="s">
        <v>634</v>
      </c>
      <c r="I130" s="178" t="s">
        <v>634</v>
      </c>
      <c r="J130" s="178" t="s">
        <v>3802</v>
      </c>
      <c r="K130" s="178" t="s">
        <v>636</v>
      </c>
      <c r="L130" s="178" t="s">
        <v>3768</v>
      </c>
      <c r="M130" s="157">
        <v>4.370370370370371E-2</v>
      </c>
      <c r="N130" s="178" t="s">
        <v>444</v>
      </c>
      <c r="O130" s="171" t="s">
        <v>3803</v>
      </c>
      <c r="P130" s="171" t="s">
        <v>582</v>
      </c>
    </row>
    <row r="131" spans="2:16" x14ac:dyDescent="0.25">
      <c r="B131" s="115">
        <v>121</v>
      </c>
      <c r="C131" s="178" t="s">
        <v>431</v>
      </c>
      <c r="D131" s="178" t="s">
        <v>112</v>
      </c>
      <c r="E131" s="178" t="s">
        <v>160</v>
      </c>
      <c r="F131" s="178" t="s">
        <v>149</v>
      </c>
      <c r="G131" s="115">
        <v>91</v>
      </c>
      <c r="H131" s="178" t="s">
        <v>634</v>
      </c>
      <c r="I131" s="178" t="s">
        <v>634</v>
      </c>
      <c r="J131" s="178" t="s">
        <v>3804</v>
      </c>
      <c r="K131" s="178" t="s">
        <v>636</v>
      </c>
      <c r="L131" s="178" t="s">
        <v>3768</v>
      </c>
      <c r="M131" s="157">
        <v>5.0393518518518511E-2</v>
      </c>
      <c r="N131" s="178" t="s">
        <v>162</v>
      </c>
      <c r="O131" s="171" t="s">
        <v>3805</v>
      </c>
      <c r="P131" s="171" t="s">
        <v>163</v>
      </c>
    </row>
    <row r="132" spans="2:16" x14ac:dyDescent="0.25">
      <c r="B132" s="115">
        <v>122</v>
      </c>
      <c r="C132" s="178" t="s">
        <v>420</v>
      </c>
      <c r="D132" s="178" t="s">
        <v>6</v>
      </c>
      <c r="E132" s="178" t="s">
        <v>4</v>
      </c>
      <c r="F132" s="178" t="s">
        <v>150</v>
      </c>
      <c r="G132" s="115">
        <v>57</v>
      </c>
      <c r="H132" s="178" t="s">
        <v>2197</v>
      </c>
      <c r="I132" s="178" t="s">
        <v>3806</v>
      </c>
      <c r="J132" s="178" t="s">
        <v>3807</v>
      </c>
      <c r="K132" s="178" t="s">
        <v>636</v>
      </c>
      <c r="L132" s="178" t="s">
        <v>3768</v>
      </c>
      <c r="M132" s="157">
        <v>3.4814814814814812E-2</v>
      </c>
      <c r="N132" s="178" t="s">
        <v>307</v>
      </c>
      <c r="O132" s="171" t="s">
        <v>3808</v>
      </c>
      <c r="P132" s="171" t="s">
        <v>3442</v>
      </c>
    </row>
    <row r="133" spans="2:16" x14ac:dyDescent="0.25">
      <c r="B133" s="115">
        <v>123</v>
      </c>
      <c r="C133" s="178" t="s">
        <v>430</v>
      </c>
      <c r="D133" s="178" t="s">
        <v>112</v>
      </c>
      <c r="E133" s="178" t="s">
        <v>434</v>
      </c>
      <c r="F133" s="178" t="s">
        <v>146</v>
      </c>
      <c r="G133" s="115">
        <v>50</v>
      </c>
      <c r="H133" s="178" t="s">
        <v>634</v>
      </c>
      <c r="I133" s="178" t="s">
        <v>634</v>
      </c>
      <c r="J133" s="178" t="s">
        <v>3809</v>
      </c>
      <c r="K133" s="178" t="s">
        <v>636</v>
      </c>
      <c r="L133" s="178" t="s">
        <v>3768</v>
      </c>
      <c r="M133" s="157">
        <v>3.8344907407407411E-2</v>
      </c>
      <c r="N133" s="178" t="s">
        <v>463</v>
      </c>
      <c r="O133" s="171" t="s">
        <v>3810</v>
      </c>
      <c r="P133" s="171" t="s">
        <v>2986</v>
      </c>
    </row>
    <row r="134" spans="2:16" x14ac:dyDescent="0.25">
      <c r="B134" s="115">
        <v>124</v>
      </c>
      <c r="C134" s="178" t="s">
        <v>418</v>
      </c>
      <c r="D134" s="178" t="s">
        <v>7</v>
      </c>
      <c r="E134" s="178" t="s">
        <v>234</v>
      </c>
      <c r="F134" s="178" t="s">
        <v>148</v>
      </c>
      <c r="G134" s="115">
        <v>58</v>
      </c>
      <c r="H134" s="178" t="s">
        <v>3811</v>
      </c>
      <c r="I134" s="178" t="s">
        <v>3812</v>
      </c>
      <c r="J134" s="178" t="s">
        <v>3813</v>
      </c>
      <c r="K134" s="178" t="s">
        <v>636</v>
      </c>
      <c r="L134" s="178" t="s">
        <v>3768</v>
      </c>
      <c r="M134" s="157">
        <v>3.9884259259259258E-2</v>
      </c>
      <c r="N134" s="178" t="s">
        <v>165</v>
      </c>
      <c r="O134" s="171" t="s">
        <v>3814</v>
      </c>
      <c r="P134" s="171" t="s">
        <v>1965</v>
      </c>
    </row>
    <row r="135" spans="2:16" x14ac:dyDescent="0.25">
      <c r="B135" s="115">
        <v>125</v>
      </c>
      <c r="C135" s="178" t="s">
        <v>436</v>
      </c>
      <c r="D135" s="178" t="s">
        <v>6</v>
      </c>
      <c r="E135" s="178" t="s">
        <v>435</v>
      </c>
      <c r="F135" s="178" t="s">
        <v>150</v>
      </c>
      <c r="G135" s="115">
        <v>75</v>
      </c>
      <c r="H135" s="178" t="s">
        <v>3815</v>
      </c>
      <c r="I135" s="178" t="s">
        <v>2144</v>
      </c>
      <c r="J135" s="178" t="s">
        <v>3816</v>
      </c>
      <c r="K135" s="178" t="s">
        <v>636</v>
      </c>
      <c r="L135" s="178" t="s">
        <v>3768</v>
      </c>
      <c r="M135" s="157">
        <v>4.7824074074074074E-2</v>
      </c>
      <c r="N135" s="178" t="s">
        <v>13</v>
      </c>
      <c r="O135" s="171" t="s">
        <v>3817</v>
      </c>
      <c r="P135" s="171" t="s">
        <v>1237</v>
      </c>
    </row>
    <row r="136" spans="2:16" x14ac:dyDescent="0.25">
      <c r="B136" s="115">
        <v>126</v>
      </c>
      <c r="C136" s="178" t="s">
        <v>416</v>
      </c>
      <c r="D136" s="178" t="s">
        <v>6</v>
      </c>
      <c r="E136" s="178" t="s">
        <v>345</v>
      </c>
      <c r="F136" s="178" t="s">
        <v>148</v>
      </c>
      <c r="G136" s="115">
        <v>83</v>
      </c>
      <c r="H136" s="178" t="s">
        <v>2939</v>
      </c>
      <c r="I136" s="178" t="s">
        <v>3818</v>
      </c>
      <c r="J136" s="178" t="s">
        <v>3819</v>
      </c>
      <c r="K136" s="178" t="s">
        <v>636</v>
      </c>
      <c r="L136" s="178" t="s">
        <v>3768</v>
      </c>
      <c r="M136" s="157">
        <v>4.8067129629629633E-2</v>
      </c>
      <c r="N136" s="178" t="s">
        <v>517</v>
      </c>
      <c r="O136" s="171" t="s">
        <v>3820</v>
      </c>
      <c r="P136" s="171" t="s">
        <v>572</v>
      </c>
    </row>
    <row r="137" spans="2:16" x14ac:dyDescent="0.25">
      <c r="B137" s="115">
        <v>127</v>
      </c>
      <c r="C137" s="178" t="s">
        <v>513</v>
      </c>
      <c r="D137" s="178" t="s">
        <v>7</v>
      </c>
      <c r="E137" s="178" t="s">
        <v>438</v>
      </c>
      <c r="F137" s="178" t="s">
        <v>150</v>
      </c>
      <c r="G137" s="115">
        <v>93</v>
      </c>
      <c r="H137" s="178" t="s">
        <v>3821</v>
      </c>
      <c r="I137" s="178" t="s">
        <v>3822</v>
      </c>
      <c r="J137" s="178" t="s">
        <v>3823</v>
      </c>
      <c r="K137" s="178" t="s">
        <v>636</v>
      </c>
      <c r="L137" s="178" t="s">
        <v>3768</v>
      </c>
      <c r="M137" s="157">
        <v>5.167824074074074E-2</v>
      </c>
      <c r="N137" s="178" t="s">
        <v>261</v>
      </c>
      <c r="O137" s="171" t="s">
        <v>3824</v>
      </c>
      <c r="P137" s="171" t="s">
        <v>1400</v>
      </c>
    </row>
    <row r="138" spans="2:16" x14ac:dyDescent="0.25">
      <c r="B138" s="115">
        <v>128</v>
      </c>
      <c r="C138" s="178" t="s">
        <v>514</v>
      </c>
      <c r="D138" s="178" t="s">
        <v>7</v>
      </c>
      <c r="E138" s="178" t="s">
        <v>437</v>
      </c>
      <c r="F138" s="178" t="s">
        <v>148</v>
      </c>
      <c r="G138" s="115">
        <v>62</v>
      </c>
      <c r="H138" s="178" t="s">
        <v>3825</v>
      </c>
      <c r="I138" s="178" t="s">
        <v>3826</v>
      </c>
      <c r="J138" s="178" t="s">
        <v>3827</v>
      </c>
      <c r="K138" s="178" t="s">
        <v>636</v>
      </c>
      <c r="L138" s="178" t="s">
        <v>3768</v>
      </c>
      <c r="M138" s="157">
        <v>4.5162037037037035E-2</v>
      </c>
      <c r="N138" s="178" t="s">
        <v>237</v>
      </c>
      <c r="O138" s="171" t="s">
        <v>3828</v>
      </c>
      <c r="P138" s="171" t="s">
        <v>247</v>
      </c>
    </row>
    <row r="139" spans="2:16" x14ac:dyDescent="0.25">
      <c r="B139" s="115">
        <v>129</v>
      </c>
      <c r="C139" s="178" t="s">
        <v>514</v>
      </c>
      <c r="D139" s="178" t="s">
        <v>6</v>
      </c>
      <c r="E139" s="178" t="s">
        <v>431</v>
      </c>
      <c r="F139" s="178" t="s">
        <v>148</v>
      </c>
      <c r="G139" s="115">
        <v>65</v>
      </c>
      <c r="H139" s="178" t="s">
        <v>2708</v>
      </c>
      <c r="I139" s="178" t="s">
        <v>3829</v>
      </c>
      <c r="J139" s="178" t="s">
        <v>3830</v>
      </c>
      <c r="K139" s="178" t="s">
        <v>636</v>
      </c>
      <c r="L139" s="178" t="s">
        <v>3768</v>
      </c>
      <c r="M139" s="157">
        <v>4.7037037037037037E-2</v>
      </c>
      <c r="N139" s="178" t="s">
        <v>243</v>
      </c>
      <c r="O139" s="171" t="s">
        <v>3831</v>
      </c>
      <c r="P139" s="171" t="s">
        <v>693</v>
      </c>
    </row>
    <row r="140" spans="2:16" x14ac:dyDescent="0.25">
      <c r="B140" s="115">
        <v>130</v>
      </c>
      <c r="C140" s="178" t="s">
        <v>437</v>
      </c>
      <c r="D140" s="178" t="s">
        <v>112</v>
      </c>
      <c r="E140" s="178" t="s">
        <v>513</v>
      </c>
      <c r="F140" s="178" t="s">
        <v>149</v>
      </c>
      <c r="G140" s="115">
        <v>87</v>
      </c>
      <c r="H140" s="178" t="s">
        <v>859</v>
      </c>
      <c r="I140" s="178" t="s">
        <v>634</v>
      </c>
      <c r="J140" s="178" t="s">
        <v>3832</v>
      </c>
      <c r="K140" s="178" t="s">
        <v>636</v>
      </c>
      <c r="L140" s="178" t="s">
        <v>3833</v>
      </c>
      <c r="M140" s="157">
        <v>4.5648148148148153E-2</v>
      </c>
      <c r="N140" s="178" t="s">
        <v>518</v>
      </c>
      <c r="O140" s="171" t="s">
        <v>3834</v>
      </c>
      <c r="P140" s="171" t="s">
        <v>3466</v>
      </c>
    </row>
    <row r="141" spans="2:16" x14ac:dyDescent="0.25">
      <c r="B141" s="115">
        <v>131</v>
      </c>
      <c r="C141" s="178" t="s">
        <v>438</v>
      </c>
      <c r="D141" s="178" t="s">
        <v>112</v>
      </c>
      <c r="E141" s="178" t="s">
        <v>416</v>
      </c>
      <c r="F141" s="178" t="s">
        <v>149</v>
      </c>
      <c r="G141" s="115">
        <v>78</v>
      </c>
      <c r="H141" s="178" t="s">
        <v>1558</v>
      </c>
      <c r="I141" s="178" t="s">
        <v>651</v>
      </c>
      <c r="J141" s="178" t="s">
        <v>3835</v>
      </c>
      <c r="K141" s="178" t="s">
        <v>636</v>
      </c>
      <c r="L141" s="178" t="s">
        <v>3833</v>
      </c>
      <c r="M141" s="157">
        <v>4.6400462962962963E-2</v>
      </c>
      <c r="N141" s="178" t="s">
        <v>519</v>
      </c>
      <c r="O141" s="171" t="s">
        <v>3836</v>
      </c>
      <c r="P141" s="171" t="s">
        <v>3469</v>
      </c>
    </row>
    <row r="142" spans="2:16" x14ac:dyDescent="0.25">
      <c r="B142" s="115">
        <v>132</v>
      </c>
      <c r="C142" s="178" t="s">
        <v>345</v>
      </c>
      <c r="D142" s="178" t="s">
        <v>7</v>
      </c>
      <c r="E142" s="178" t="s">
        <v>436</v>
      </c>
      <c r="F142" s="178" t="s">
        <v>150</v>
      </c>
      <c r="G142" s="115">
        <v>105</v>
      </c>
      <c r="H142" s="178" t="s">
        <v>3837</v>
      </c>
      <c r="I142" s="178" t="s">
        <v>3838</v>
      </c>
      <c r="J142" s="178" t="s">
        <v>3839</v>
      </c>
      <c r="K142" s="178" t="s">
        <v>636</v>
      </c>
      <c r="L142" s="178" t="s">
        <v>3833</v>
      </c>
      <c r="M142" s="157">
        <v>5.167824074074074E-2</v>
      </c>
      <c r="N142" s="178" t="s">
        <v>246</v>
      </c>
      <c r="O142" s="171" t="s">
        <v>3840</v>
      </c>
      <c r="P142" s="171" t="s">
        <v>1589</v>
      </c>
    </row>
    <row r="143" spans="2:16" x14ac:dyDescent="0.25">
      <c r="B143" s="115">
        <v>133</v>
      </c>
      <c r="C143" s="178" t="s">
        <v>435</v>
      </c>
      <c r="D143" s="178" t="s">
        <v>6</v>
      </c>
      <c r="E143" s="178" t="s">
        <v>418</v>
      </c>
      <c r="F143" s="178" t="s">
        <v>148</v>
      </c>
      <c r="G143" s="115">
        <v>57</v>
      </c>
      <c r="H143" s="178" t="s">
        <v>2457</v>
      </c>
      <c r="I143" s="178" t="s">
        <v>3841</v>
      </c>
      <c r="J143" s="178" t="s">
        <v>3842</v>
      </c>
      <c r="K143" s="178" t="s">
        <v>636</v>
      </c>
      <c r="L143" s="178" t="s">
        <v>3833</v>
      </c>
      <c r="M143" s="157">
        <v>4.1886574074074069E-2</v>
      </c>
      <c r="N143" s="178" t="s">
        <v>168</v>
      </c>
      <c r="O143" s="171" t="s">
        <v>3843</v>
      </c>
      <c r="P143" s="171" t="s">
        <v>3027</v>
      </c>
    </row>
    <row r="144" spans="2:16" x14ac:dyDescent="0.25">
      <c r="B144" s="115">
        <v>134</v>
      </c>
      <c r="C144" s="178" t="s">
        <v>234</v>
      </c>
      <c r="D144" s="178" t="s">
        <v>6</v>
      </c>
      <c r="E144" s="178" t="s">
        <v>430</v>
      </c>
      <c r="F144" s="178" t="s">
        <v>148</v>
      </c>
      <c r="G144" s="115">
        <v>55</v>
      </c>
      <c r="H144" s="178" t="s">
        <v>3844</v>
      </c>
      <c r="I144" s="178" t="s">
        <v>3845</v>
      </c>
      <c r="J144" s="178" t="s">
        <v>3846</v>
      </c>
      <c r="K144" s="178" t="s">
        <v>636</v>
      </c>
      <c r="L144" s="178" t="s">
        <v>3833</v>
      </c>
      <c r="M144" s="157">
        <v>4.0775462962962965E-2</v>
      </c>
      <c r="N144" s="178" t="s">
        <v>520</v>
      </c>
      <c r="O144" s="171" t="s">
        <v>3847</v>
      </c>
      <c r="P144" s="171" t="s">
        <v>1079</v>
      </c>
    </row>
    <row r="145" spans="2:16" x14ac:dyDescent="0.25">
      <c r="B145" s="115">
        <v>135</v>
      </c>
      <c r="C145" s="178" t="s">
        <v>434</v>
      </c>
      <c r="D145" s="178" t="s">
        <v>6</v>
      </c>
      <c r="E145" s="178" t="s">
        <v>420</v>
      </c>
      <c r="F145" s="178" t="s">
        <v>148</v>
      </c>
      <c r="G145" s="115">
        <v>58</v>
      </c>
      <c r="H145" s="178" t="s">
        <v>1610</v>
      </c>
      <c r="I145" s="178" t="s">
        <v>3848</v>
      </c>
      <c r="J145" s="178" t="s">
        <v>3849</v>
      </c>
      <c r="K145" s="178" t="s">
        <v>636</v>
      </c>
      <c r="L145" s="178" t="s">
        <v>3833</v>
      </c>
      <c r="M145" s="157">
        <v>3.876157407407408E-2</v>
      </c>
      <c r="N145" s="178" t="s">
        <v>521</v>
      </c>
      <c r="O145" s="171" t="s">
        <v>3850</v>
      </c>
      <c r="P145" s="171" t="s">
        <v>3484</v>
      </c>
    </row>
    <row r="146" spans="2:16" x14ac:dyDescent="0.25">
      <c r="B146" s="115">
        <v>136</v>
      </c>
      <c r="C146" s="178" t="s">
        <v>4</v>
      </c>
      <c r="D146" s="178" t="s">
        <v>112</v>
      </c>
      <c r="E146" s="178" t="s">
        <v>160</v>
      </c>
      <c r="F146" s="178" t="s">
        <v>149</v>
      </c>
      <c r="G146" s="115">
        <v>101</v>
      </c>
      <c r="H146" s="178" t="s">
        <v>634</v>
      </c>
      <c r="I146" s="178" t="s">
        <v>634</v>
      </c>
      <c r="J146" s="178" t="s">
        <v>3851</v>
      </c>
      <c r="K146" s="178" t="s">
        <v>636</v>
      </c>
      <c r="L146" s="178" t="s">
        <v>3833</v>
      </c>
      <c r="M146" s="157">
        <v>4.2442129629629628E-2</v>
      </c>
      <c r="N146" s="178" t="s">
        <v>522</v>
      </c>
      <c r="O146" s="171" t="s">
        <v>3852</v>
      </c>
      <c r="P146" s="171" t="s">
        <v>573</v>
      </c>
    </row>
    <row r="147" spans="2:16" x14ac:dyDescent="0.25">
      <c r="B147" s="115">
        <v>137</v>
      </c>
      <c r="C147" s="178" t="s">
        <v>431</v>
      </c>
      <c r="D147" s="178" t="s">
        <v>112</v>
      </c>
      <c r="E147" s="178" t="s">
        <v>4</v>
      </c>
      <c r="F147" s="178" t="s">
        <v>149</v>
      </c>
      <c r="G147" s="115">
        <v>105</v>
      </c>
      <c r="H147" s="178" t="s">
        <v>634</v>
      </c>
      <c r="I147" s="178" t="s">
        <v>634</v>
      </c>
      <c r="J147" s="178" t="s">
        <v>3853</v>
      </c>
      <c r="K147" s="178" t="s">
        <v>636</v>
      </c>
      <c r="L147" s="178" t="s">
        <v>3833</v>
      </c>
      <c r="M147" s="157">
        <v>4.9409722222222223E-2</v>
      </c>
      <c r="N147" s="178" t="s">
        <v>453</v>
      </c>
      <c r="O147" s="171" t="s">
        <v>3854</v>
      </c>
      <c r="P147" s="171" t="s">
        <v>3855</v>
      </c>
    </row>
    <row r="148" spans="2:16" x14ac:dyDescent="0.25">
      <c r="B148" s="115">
        <v>138</v>
      </c>
      <c r="C148" s="178" t="s">
        <v>160</v>
      </c>
      <c r="D148" s="178" t="s">
        <v>112</v>
      </c>
      <c r="E148" s="178" t="s">
        <v>434</v>
      </c>
      <c r="F148" s="178" t="s">
        <v>149</v>
      </c>
      <c r="G148" s="115">
        <v>44</v>
      </c>
      <c r="H148" s="178" t="s">
        <v>634</v>
      </c>
      <c r="I148" s="178" t="s">
        <v>634</v>
      </c>
      <c r="J148" s="178" t="s">
        <v>3856</v>
      </c>
      <c r="K148" s="178" t="s">
        <v>636</v>
      </c>
      <c r="L148" s="178" t="s">
        <v>3833</v>
      </c>
      <c r="M148" s="157">
        <v>3.0034722222222223E-2</v>
      </c>
      <c r="N148" s="178" t="s">
        <v>524</v>
      </c>
      <c r="O148" s="171" t="s">
        <v>3857</v>
      </c>
      <c r="P148" s="171" t="s">
        <v>574</v>
      </c>
    </row>
    <row r="149" spans="2:16" x14ac:dyDescent="0.25">
      <c r="B149" s="115">
        <v>139</v>
      </c>
      <c r="C149" s="178" t="s">
        <v>420</v>
      </c>
      <c r="D149" s="178" t="s">
        <v>112</v>
      </c>
      <c r="E149" s="178" t="s">
        <v>234</v>
      </c>
      <c r="F149" s="178" t="s">
        <v>146</v>
      </c>
      <c r="G149" s="115">
        <v>116</v>
      </c>
      <c r="H149" s="178" t="s">
        <v>634</v>
      </c>
      <c r="I149" s="178" t="s">
        <v>634</v>
      </c>
      <c r="J149" s="178" t="s">
        <v>3858</v>
      </c>
      <c r="K149" s="178" t="s">
        <v>636</v>
      </c>
      <c r="L149" s="178" t="s">
        <v>3833</v>
      </c>
      <c r="M149" s="157">
        <v>5.1550925925925924E-2</v>
      </c>
      <c r="N149" s="178" t="s">
        <v>307</v>
      </c>
      <c r="O149" s="171" t="s">
        <v>3859</v>
      </c>
      <c r="P149" s="171" t="s">
        <v>488</v>
      </c>
    </row>
    <row r="150" spans="2:16" x14ac:dyDescent="0.25">
      <c r="B150" s="115">
        <v>140</v>
      </c>
      <c r="C150" s="178" t="s">
        <v>430</v>
      </c>
      <c r="D150" s="178" t="s">
        <v>112</v>
      </c>
      <c r="E150" s="178" t="s">
        <v>435</v>
      </c>
      <c r="F150" s="178" t="s">
        <v>146</v>
      </c>
      <c r="G150" s="115">
        <v>42</v>
      </c>
      <c r="H150" s="178" t="s">
        <v>634</v>
      </c>
      <c r="I150" s="178" t="s">
        <v>634</v>
      </c>
      <c r="J150" s="178" t="s">
        <v>3860</v>
      </c>
      <c r="K150" s="178" t="s">
        <v>636</v>
      </c>
      <c r="L150" s="178" t="s">
        <v>3833</v>
      </c>
      <c r="M150" s="157">
        <v>3.3101851851851848E-2</v>
      </c>
      <c r="N150" s="178" t="s">
        <v>237</v>
      </c>
      <c r="O150" s="171" t="s">
        <v>3861</v>
      </c>
      <c r="P150" s="171" t="s">
        <v>247</v>
      </c>
    </row>
    <row r="151" spans="2:16" x14ac:dyDescent="0.25">
      <c r="B151" s="115">
        <v>141</v>
      </c>
      <c r="C151" s="178" t="s">
        <v>418</v>
      </c>
      <c r="D151" s="178" t="s">
        <v>112</v>
      </c>
      <c r="E151" s="178" t="s">
        <v>345</v>
      </c>
      <c r="F151" s="178" t="s">
        <v>149</v>
      </c>
      <c r="G151" s="115">
        <v>157</v>
      </c>
      <c r="H151" s="178" t="s">
        <v>634</v>
      </c>
      <c r="I151" s="178" t="s">
        <v>662</v>
      </c>
      <c r="J151" s="178" t="s">
        <v>3862</v>
      </c>
      <c r="K151" s="178" t="s">
        <v>636</v>
      </c>
      <c r="L151" s="178" t="s">
        <v>3833</v>
      </c>
      <c r="M151" s="157">
        <v>5.9062499999999997E-2</v>
      </c>
      <c r="N151" s="178" t="s">
        <v>172</v>
      </c>
      <c r="O151" s="171" t="s">
        <v>3863</v>
      </c>
      <c r="P151" s="171" t="s">
        <v>3115</v>
      </c>
    </row>
    <row r="152" spans="2:16" x14ac:dyDescent="0.25">
      <c r="B152" s="115">
        <v>142</v>
      </c>
      <c r="C152" s="178" t="s">
        <v>436</v>
      </c>
      <c r="D152" s="178" t="s">
        <v>6</v>
      </c>
      <c r="E152" s="178" t="s">
        <v>438</v>
      </c>
      <c r="F152" s="178" t="s">
        <v>150</v>
      </c>
      <c r="G152" s="115">
        <v>65</v>
      </c>
      <c r="H152" s="178" t="s">
        <v>3864</v>
      </c>
      <c r="I152" s="178" t="s">
        <v>1899</v>
      </c>
      <c r="J152" s="178" t="s">
        <v>3865</v>
      </c>
      <c r="K152" s="178" t="s">
        <v>636</v>
      </c>
      <c r="L152" s="178" t="s">
        <v>3833</v>
      </c>
      <c r="M152" s="157">
        <v>4.7453703703703699E-2</v>
      </c>
      <c r="N152" s="178" t="s">
        <v>525</v>
      </c>
      <c r="O152" s="171" t="s">
        <v>3866</v>
      </c>
      <c r="P152" s="171" t="s">
        <v>3508</v>
      </c>
    </row>
    <row r="153" spans="2:16" x14ac:dyDescent="0.25">
      <c r="B153" s="115">
        <v>143</v>
      </c>
      <c r="C153" s="178" t="s">
        <v>416</v>
      </c>
      <c r="D153" s="178" t="s">
        <v>6</v>
      </c>
      <c r="E153" s="178" t="s">
        <v>437</v>
      </c>
      <c r="F153" s="178" t="s">
        <v>150</v>
      </c>
      <c r="G153" s="115">
        <v>78</v>
      </c>
      <c r="H153" s="178" t="s">
        <v>2939</v>
      </c>
      <c r="I153" s="178" t="s">
        <v>3867</v>
      </c>
      <c r="J153" s="178" t="s">
        <v>3868</v>
      </c>
      <c r="K153" s="178" t="s">
        <v>636</v>
      </c>
      <c r="L153" s="178" t="s">
        <v>3833</v>
      </c>
      <c r="M153" s="157">
        <v>4.6365740740740742E-2</v>
      </c>
      <c r="N153" s="178" t="s">
        <v>165</v>
      </c>
      <c r="O153" s="171" t="s">
        <v>3869</v>
      </c>
      <c r="P153" s="171" t="s">
        <v>1965</v>
      </c>
    </row>
    <row r="154" spans="2:16" x14ac:dyDescent="0.25">
      <c r="B154" s="115">
        <v>144</v>
      </c>
      <c r="C154" s="178" t="s">
        <v>513</v>
      </c>
      <c r="D154" s="178" t="s">
        <v>112</v>
      </c>
      <c r="E154" s="178" t="s">
        <v>514</v>
      </c>
      <c r="F154" s="178" t="s">
        <v>149</v>
      </c>
      <c r="G154" s="115">
        <v>65</v>
      </c>
      <c r="H154" s="178" t="s">
        <v>634</v>
      </c>
      <c r="I154" s="178" t="s">
        <v>634</v>
      </c>
      <c r="J154" s="178" t="s">
        <v>3870</v>
      </c>
      <c r="K154" s="178" t="s">
        <v>636</v>
      </c>
      <c r="L154" s="178" t="s">
        <v>3833</v>
      </c>
      <c r="M154" s="157">
        <v>4.6979166666666662E-2</v>
      </c>
      <c r="N154" s="178" t="s">
        <v>275</v>
      </c>
      <c r="O154" s="171" t="s">
        <v>3871</v>
      </c>
      <c r="P154" s="171" t="s">
        <v>1053</v>
      </c>
    </row>
    <row r="155" spans="2:16" x14ac:dyDescent="0.25">
      <c r="B155" s="115">
        <v>145</v>
      </c>
      <c r="C155" s="178" t="s">
        <v>513</v>
      </c>
      <c r="D155" s="178" t="s">
        <v>6</v>
      </c>
      <c r="E155" s="178" t="s">
        <v>431</v>
      </c>
      <c r="F155" s="178" t="s">
        <v>153</v>
      </c>
      <c r="G155" s="115">
        <v>7</v>
      </c>
      <c r="H155" s="178" t="s">
        <v>2202</v>
      </c>
      <c r="I155" s="178" t="s">
        <v>1114</v>
      </c>
      <c r="J155" s="178" t="s">
        <v>3872</v>
      </c>
      <c r="K155" s="178" t="s">
        <v>636</v>
      </c>
      <c r="L155" s="178" t="s">
        <v>3833</v>
      </c>
      <c r="M155" s="157">
        <v>2.4884259259259259E-2</v>
      </c>
      <c r="N155" s="178" t="s">
        <v>169</v>
      </c>
      <c r="O155" s="171" t="s">
        <v>3873</v>
      </c>
      <c r="P155" s="171" t="s">
        <v>575</v>
      </c>
    </row>
    <row r="156" spans="2:16" x14ac:dyDescent="0.25">
      <c r="B156" s="115">
        <v>146</v>
      </c>
      <c r="C156" s="178" t="s">
        <v>514</v>
      </c>
      <c r="D156" s="178" t="s">
        <v>112</v>
      </c>
      <c r="E156" s="178" t="s">
        <v>416</v>
      </c>
      <c r="F156" s="178" t="s">
        <v>154</v>
      </c>
      <c r="G156" s="115">
        <v>142</v>
      </c>
      <c r="H156" s="178" t="s">
        <v>634</v>
      </c>
      <c r="I156" s="178" t="s">
        <v>723</v>
      </c>
      <c r="J156" s="178" t="s">
        <v>3874</v>
      </c>
      <c r="K156" s="178" t="s">
        <v>636</v>
      </c>
      <c r="L156" s="178" t="s">
        <v>3833</v>
      </c>
      <c r="M156" s="157">
        <v>5.679398148148148E-2</v>
      </c>
      <c r="N156" s="178" t="s">
        <v>381</v>
      </c>
      <c r="O156" s="171" t="s">
        <v>3875</v>
      </c>
      <c r="P156" s="171" t="s">
        <v>1542</v>
      </c>
    </row>
    <row r="157" spans="2:16" x14ac:dyDescent="0.25">
      <c r="B157" s="115">
        <v>147</v>
      </c>
      <c r="C157" s="178" t="s">
        <v>437</v>
      </c>
      <c r="D157" s="178" t="s">
        <v>112</v>
      </c>
      <c r="E157" s="178" t="s">
        <v>436</v>
      </c>
      <c r="F157" s="178" t="s">
        <v>150</v>
      </c>
      <c r="G157" s="115">
        <v>64</v>
      </c>
      <c r="H157" s="178" t="s">
        <v>634</v>
      </c>
      <c r="I157" s="178" t="s">
        <v>634</v>
      </c>
      <c r="J157" s="178" t="s">
        <v>3876</v>
      </c>
      <c r="K157" s="178" t="s">
        <v>636</v>
      </c>
      <c r="L157" s="178" t="s">
        <v>3833</v>
      </c>
      <c r="M157" s="157">
        <v>4.4155092592592593E-2</v>
      </c>
      <c r="N157" s="178" t="s">
        <v>16</v>
      </c>
      <c r="O157" s="171" t="s">
        <v>3877</v>
      </c>
      <c r="P157" s="171" t="s">
        <v>1830</v>
      </c>
    </row>
    <row r="158" spans="2:16" x14ac:dyDescent="0.25">
      <c r="B158" s="115">
        <v>148</v>
      </c>
      <c r="C158" s="178" t="s">
        <v>438</v>
      </c>
      <c r="D158" s="178" t="s">
        <v>6</v>
      </c>
      <c r="E158" s="178" t="s">
        <v>418</v>
      </c>
      <c r="F158" s="178" t="s">
        <v>148</v>
      </c>
      <c r="G158" s="115">
        <v>54</v>
      </c>
      <c r="H158" s="178" t="s">
        <v>3878</v>
      </c>
      <c r="I158" s="178" t="s">
        <v>3879</v>
      </c>
      <c r="J158" s="178" t="s">
        <v>3880</v>
      </c>
      <c r="K158" s="178" t="s">
        <v>636</v>
      </c>
      <c r="L158" s="178" t="s">
        <v>3833</v>
      </c>
      <c r="M158" s="157">
        <v>4.2372685185185187E-2</v>
      </c>
      <c r="N158" s="178" t="s">
        <v>22</v>
      </c>
      <c r="O158" s="171" t="s">
        <v>3881</v>
      </c>
      <c r="P158" s="171" t="s">
        <v>1662</v>
      </c>
    </row>
    <row r="159" spans="2:16" x14ac:dyDescent="0.25">
      <c r="B159" s="115">
        <v>149</v>
      </c>
      <c r="C159" s="178" t="s">
        <v>345</v>
      </c>
      <c r="D159" s="178" t="s">
        <v>6</v>
      </c>
      <c r="E159" s="178" t="s">
        <v>430</v>
      </c>
      <c r="F159" s="178" t="s">
        <v>148</v>
      </c>
      <c r="G159" s="115">
        <v>70</v>
      </c>
      <c r="H159" s="178" t="s">
        <v>3882</v>
      </c>
      <c r="I159" s="178" t="s">
        <v>3883</v>
      </c>
      <c r="J159" s="178" t="s">
        <v>3884</v>
      </c>
      <c r="K159" s="178" t="s">
        <v>636</v>
      </c>
      <c r="L159" s="178" t="s">
        <v>3833</v>
      </c>
      <c r="M159" s="157">
        <v>3.8807870370370375E-2</v>
      </c>
      <c r="N159" s="178" t="s">
        <v>243</v>
      </c>
      <c r="O159" s="171" t="s">
        <v>3885</v>
      </c>
      <c r="P159" s="171" t="s">
        <v>693</v>
      </c>
    </row>
    <row r="160" spans="2:16" x14ac:dyDescent="0.25">
      <c r="B160" s="115">
        <v>150</v>
      </c>
      <c r="C160" s="178" t="s">
        <v>435</v>
      </c>
      <c r="D160" s="178" t="s">
        <v>112</v>
      </c>
      <c r="E160" s="178" t="s">
        <v>420</v>
      </c>
      <c r="F160" s="178" t="s">
        <v>149</v>
      </c>
      <c r="G160" s="115">
        <v>121</v>
      </c>
      <c r="H160" s="178" t="s">
        <v>634</v>
      </c>
      <c r="I160" s="178" t="s">
        <v>634</v>
      </c>
      <c r="J160" s="178" t="s">
        <v>3886</v>
      </c>
      <c r="K160" s="178" t="s">
        <v>636</v>
      </c>
      <c r="L160" s="178" t="s">
        <v>3833</v>
      </c>
      <c r="M160" s="157">
        <v>5.0277777777777775E-2</v>
      </c>
      <c r="N160" s="178" t="s">
        <v>340</v>
      </c>
      <c r="O160" s="171" t="s">
        <v>3887</v>
      </c>
      <c r="P160" s="171" t="s">
        <v>1214</v>
      </c>
    </row>
    <row r="161" spans="2:16" x14ac:dyDescent="0.25">
      <c r="B161" s="115">
        <v>151</v>
      </c>
      <c r="C161" s="178" t="s">
        <v>234</v>
      </c>
      <c r="D161" s="178" t="s">
        <v>7</v>
      </c>
      <c r="E161" s="178" t="s">
        <v>160</v>
      </c>
      <c r="F161" s="178" t="s">
        <v>148</v>
      </c>
      <c r="G161" s="115">
        <v>104</v>
      </c>
      <c r="H161" s="178" t="s">
        <v>3888</v>
      </c>
      <c r="I161" s="178" t="s">
        <v>3889</v>
      </c>
      <c r="J161" s="178" t="s">
        <v>3890</v>
      </c>
      <c r="K161" s="178" t="s">
        <v>636</v>
      </c>
      <c r="L161" s="178" t="s">
        <v>3833</v>
      </c>
      <c r="M161" s="157">
        <v>5.2395833333333336E-2</v>
      </c>
      <c r="N161" s="178" t="s">
        <v>168</v>
      </c>
      <c r="O161" s="171" t="s">
        <v>3891</v>
      </c>
      <c r="P161" s="171" t="s">
        <v>3027</v>
      </c>
    </row>
    <row r="162" spans="2:16" x14ac:dyDescent="0.25">
      <c r="B162" s="115">
        <v>152</v>
      </c>
      <c r="C162" s="178" t="s">
        <v>434</v>
      </c>
      <c r="D162" s="178" t="s">
        <v>112</v>
      </c>
      <c r="E162" s="178" t="s">
        <v>4</v>
      </c>
      <c r="F162" s="178" t="s">
        <v>149</v>
      </c>
      <c r="G162" s="115">
        <v>36</v>
      </c>
      <c r="H162" s="178" t="s">
        <v>634</v>
      </c>
      <c r="I162" s="178" t="s">
        <v>634</v>
      </c>
      <c r="J162" s="178" t="s">
        <v>3892</v>
      </c>
      <c r="K162" s="178" t="s">
        <v>636</v>
      </c>
      <c r="L162" s="178" t="s">
        <v>3893</v>
      </c>
      <c r="M162" s="157">
        <v>2.6863425925925926E-2</v>
      </c>
      <c r="N162" s="178" t="s">
        <v>13</v>
      </c>
      <c r="O162" s="171" t="s">
        <v>3894</v>
      </c>
      <c r="P162" s="171" t="s">
        <v>3538</v>
      </c>
    </row>
    <row r="163" spans="2:16" x14ac:dyDescent="0.25">
      <c r="B163" s="115">
        <v>153</v>
      </c>
      <c r="C163" s="178" t="s">
        <v>431</v>
      </c>
      <c r="D163" s="178" t="s">
        <v>7</v>
      </c>
      <c r="E163" s="178" t="s">
        <v>434</v>
      </c>
      <c r="F163" s="178" t="s">
        <v>516</v>
      </c>
      <c r="G163" s="115">
        <v>5</v>
      </c>
      <c r="H163" s="178" t="s">
        <v>2202</v>
      </c>
      <c r="I163" s="178" t="s">
        <v>3895</v>
      </c>
      <c r="J163" s="178" t="s">
        <v>3896</v>
      </c>
      <c r="K163" s="178" t="s">
        <v>636</v>
      </c>
      <c r="L163" s="178" t="s">
        <v>3893</v>
      </c>
      <c r="M163" s="157">
        <v>0.12729166666666666</v>
      </c>
      <c r="N163" s="178" t="s">
        <v>562</v>
      </c>
      <c r="O163" s="171" t="s">
        <v>3897</v>
      </c>
      <c r="P163" s="171" t="s">
        <v>163</v>
      </c>
    </row>
    <row r="164" spans="2:16" x14ac:dyDescent="0.25">
      <c r="B164" s="115">
        <v>154</v>
      </c>
      <c r="C164" s="178" t="s">
        <v>4</v>
      </c>
      <c r="D164" s="178" t="s">
        <v>7</v>
      </c>
      <c r="E164" s="178" t="s">
        <v>234</v>
      </c>
      <c r="F164" s="178" t="s">
        <v>148</v>
      </c>
      <c r="G164" s="115">
        <v>64</v>
      </c>
      <c r="H164" s="178" t="s">
        <v>1873</v>
      </c>
      <c r="I164" s="178" t="s">
        <v>3898</v>
      </c>
      <c r="J164" s="178" t="s">
        <v>3899</v>
      </c>
      <c r="K164" s="178" t="s">
        <v>636</v>
      </c>
      <c r="L164" s="178" t="s">
        <v>3893</v>
      </c>
      <c r="M164" s="157">
        <v>4.08912037037037E-2</v>
      </c>
      <c r="N164" s="178" t="s">
        <v>22</v>
      </c>
      <c r="O164" s="171" t="s">
        <v>3900</v>
      </c>
      <c r="P164" s="171" t="s">
        <v>1662</v>
      </c>
    </row>
    <row r="165" spans="2:16" x14ac:dyDescent="0.25">
      <c r="B165" s="115">
        <v>155</v>
      </c>
      <c r="C165" s="178" t="s">
        <v>160</v>
      </c>
      <c r="D165" s="178" t="s">
        <v>112</v>
      </c>
      <c r="E165" s="178" t="s">
        <v>435</v>
      </c>
      <c r="F165" s="178" t="s">
        <v>150</v>
      </c>
      <c r="G165" s="115">
        <v>49</v>
      </c>
      <c r="H165" s="178" t="s">
        <v>3901</v>
      </c>
      <c r="I165" s="178" t="s">
        <v>634</v>
      </c>
      <c r="J165" s="178" t="s">
        <v>3902</v>
      </c>
      <c r="K165" s="178" t="s">
        <v>636</v>
      </c>
      <c r="L165" s="178" t="s">
        <v>3893</v>
      </c>
      <c r="M165" s="157">
        <v>3.5636574074074077E-2</v>
      </c>
      <c r="N165" s="178" t="s">
        <v>173</v>
      </c>
      <c r="O165" s="171" t="s">
        <v>3903</v>
      </c>
      <c r="P165" s="171" t="s">
        <v>493</v>
      </c>
    </row>
    <row r="166" spans="2:16" x14ac:dyDescent="0.25">
      <c r="B166" s="115">
        <v>156</v>
      </c>
      <c r="C166" s="178" t="s">
        <v>420</v>
      </c>
      <c r="D166" s="178" t="s">
        <v>7</v>
      </c>
      <c r="E166" s="178" t="s">
        <v>345</v>
      </c>
      <c r="F166" s="178" t="s">
        <v>148</v>
      </c>
      <c r="G166" s="115">
        <v>79</v>
      </c>
      <c r="H166" s="178" t="s">
        <v>3904</v>
      </c>
      <c r="I166" s="178" t="s">
        <v>3905</v>
      </c>
      <c r="J166" s="178" t="s">
        <v>3906</v>
      </c>
      <c r="K166" s="178" t="s">
        <v>636</v>
      </c>
      <c r="L166" s="178" t="s">
        <v>3893</v>
      </c>
      <c r="M166" s="157">
        <v>4.2615740740740739E-2</v>
      </c>
      <c r="N166" s="178" t="s">
        <v>527</v>
      </c>
      <c r="O166" s="171" t="s">
        <v>3907</v>
      </c>
      <c r="P166" s="171" t="s">
        <v>3550</v>
      </c>
    </row>
    <row r="167" spans="2:16" x14ac:dyDescent="0.25">
      <c r="B167" s="115">
        <v>157</v>
      </c>
      <c r="C167" s="178" t="s">
        <v>430</v>
      </c>
      <c r="D167" s="178" t="s">
        <v>112</v>
      </c>
      <c r="E167" s="178" t="s">
        <v>438</v>
      </c>
      <c r="F167" s="178" t="s">
        <v>146</v>
      </c>
      <c r="G167" s="115">
        <v>61</v>
      </c>
      <c r="H167" s="178" t="s">
        <v>634</v>
      </c>
      <c r="I167" s="178" t="s">
        <v>809</v>
      </c>
      <c r="J167" s="178" t="s">
        <v>3908</v>
      </c>
      <c r="K167" s="178" t="s">
        <v>636</v>
      </c>
      <c r="L167" s="178" t="s">
        <v>3893</v>
      </c>
      <c r="M167" s="157">
        <v>4.2314814814814812E-2</v>
      </c>
      <c r="N167" s="178" t="s">
        <v>336</v>
      </c>
      <c r="O167" s="171" t="s">
        <v>3909</v>
      </c>
      <c r="P167" s="171" t="s">
        <v>3553</v>
      </c>
    </row>
    <row r="168" spans="2:16" x14ac:dyDescent="0.25">
      <c r="B168" s="115">
        <v>158</v>
      </c>
      <c r="C168" s="178" t="s">
        <v>418</v>
      </c>
      <c r="D168" s="178" t="s">
        <v>112</v>
      </c>
      <c r="E168" s="178" t="s">
        <v>437</v>
      </c>
      <c r="F168" s="178" t="s">
        <v>150</v>
      </c>
      <c r="G168" s="115">
        <v>119</v>
      </c>
      <c r="H168" s="178" t="s">
        <v>634</v>
      </c>
      <c r="I168" s="178" t="s">
        <v>1064</v>
      </c>
      <c r="J168" s="178" t="s">
        <v>3910</v>
      </c>
      <c r="K168" s="178" t="s">
        <v>636</v>
      </c>
      <c r="L168" s="178" t="s">
        <v>3893</v>
      </c>
      <c r="M168" s="157">
        <v>5.3460648148148153E-2</v>
      </c>
      <c r="N168" s="178" t="s">
        <v>25</v>
      </c>
      <c r="O168" s="171" t="s">
        <v>3911</v>
      </c>
      <c r="P168" s="171" t="s">
        <v>3123</v>
      </c>
    </row>
    <row r="169" spans="2:16" x14ac:dyDescent="0.25">
      <c r="B169" s="115">
        <v>159</v>
      </c>
      <c r="C169" s="178" t="s">
        <v>436</v>
      </c>
      <c r="D169" s="178" t="s">
        <v>6</v>
      </c>
      <c r="E169" s="178" t="s">
        <v>514</v>
      </c>
      <c r="F169" s="178" t="s">
        <v>150</v>
      </c>
      <c r="G169" s="115">
        <v>78</v>
      </c>
      <c r="H169" s="178" t="s">
        <v>3912</v>
      </c>
      <c r="I169" s="178" t="s">
        <v>729</v>
      </c>
      <c r="J169" s="178" t="s">
        <v>3913</v>
      </c>
      <c r="K169" s="178" t="s">
        <v>636</v>
      </c>
      <c r="L169" s="178" t="s">
        <v>3893</v>
      </c>
      <c r="M169" s="157">
        <v>4.9571759259259253E-2</v>
      </c>
      <c r="N169" s="178" t="s">
        <v>238</v>
      </c>
      <c r="O169" s="171" t="s">
        <v>3914</v>
      </c>
      <c r="P169" s="171" t="s">
        <v>1403</v>
      </c>
    </row>
    <row r="170" spans="2:16" x14ac:dyDescent="0.25">
      <c r="B170" s="115">
        <v>160</v>
      </c>
      <c r="C170" s="178" t="s">
        <v>416</v>
      </c>
      <c r="D170" s="178" t="s">
        <v>6</v>
      </c>
      <c r="E170" s="178" t="s">
        <v>513</v>
      </c>
      <c r="F170" s="178" t="s">
        <v>148</v>
      </c>
      <c r="G170" s="115">
        <v>62</v>
      </c>
      <c r="H170" s="178" t="s">
        <v>2962</v>
      </c>
      <c r="I170" s="178" t="s">
        <v>3915</v>
      </c>
      <c r="J170" s="178" t="s">
        <v>3916</v>
      </c>
      <c r="K170" s="178" t="s">
        <v>636</v>
      </c>
      <c r="L170" s="178" t="s">
        <v>3893</v>
      </c>
      <c r="M170" s="157">
        <v>4.3750000000000004E-2</v>
      </c>
      <c r="N170" s="178" t="s">
        <v>22</v>
      </c>
      <c r="O170" s="171" t="s">
        <v>3917</v>
      </c>
      <c r="P170" s="171" t="s">
        <v>1662</v>
      </c>
    </row>
    <row r="171" spans="2:16" x14ac:dyDescent="0.25">
      <c r="B171" s="115">
        <v>161</v>
      </c>
      <c r="C171" s="178" t="s">
        <v>416</v>
      </c>
      <c r="D171" s="178" t="s">
        <v>6</v>
      </c>
      <c r="E171" s="178" t="s">
        <v>431</v>
      </c>
      <c r="F171" s="178" t="s">
        <v>150</v>
      </c>
      <c r="G171" s="115">
        <v>90</v>
      </c>
      <c r="H171" s="178" t="s">
        <v>3918</v>
      </c>
      <c r="I171" s="178" t="s">
        <v>3919</v>
      </c>
      <c r="J171" s="178" t="s">
        <v>3920</v>
      </c>
      <c r="K171" s="178" t="s">
        <v>636</v>
      </c>
      <c r="L171" s="178" t="s">
        <v>3893</v>
      </c>
      <c r="M171" s="157">
        <v>4.7951388888888891E-2</v>
      </c>
      <c r="N171" s="178" t="s">
        <v>463</v>
      </c>
      <c r="O171" s="171" t="s">
        <v>3921</v>
      </c>
      <c r="P171" s="171" t="s">
        <v>2986</v>
      </c>
    </row>
    <row r="172" spans="2:16" x14ac:dyDescent="0.25">
      <c r="B172" s="115">
        <v>162</v>
      </c>
      <c r="C172" s="178" t="s">
        <v>513</v>
      </c>
      <c r="D172" s="178" t="s">
        <v>7</v>
      </c>
      <c r="E172" s="178" t="s">
        <v>436</v>
      </c>
      <c r="F172" s="178" t="s">
        <v>150</v>
      </c>
      <c r="G172" s="115">
        <v>71</v>
      </c>
      <c r="H172" s="178" t="s">
        <v>3922</v>
      </c>
      <c r="I172" s="178" t="s">
        <v>3450</v>
      </c>
      <c r="J172" s="178" t="s">
        <v>3923</v>
      </c>
      <c r="K172" s="178" t="s">
        <v>636</v>
      </c>
      <c r="L172" s="178" t="s">
        <v>3893</v>
      </c>
      <c r="M172" s="157">
        <v>4.821759259259259E-2</v>
      </c>
      <c r="N172" s="178" t="s">
        <v>240</v>
      </c>
      <c r="O172" s="171" t="s">
        <v>3924</v>
      </c>
      <c r="P172" s="171" t="s">
        <v>3569</v>
      </c>
    </row>
    <row r="173" spans="2:16" x14ac:dyDescent="0.25">
      <c r="B173" s="115">
        <v>163</v>
      </c>
      <c r="C173" s="178" t="s">
        <v>514</v>
      </c>
      <c r="D173" s="178" t="s">
        <v>112</v>
      </c>
      <c r="E173" s="178" t="s">
        <v>418</v>
      </c>
      <c r="F173" s="178" t="s">
        <v>146</v>
      </c>
      <c r="G173" s="115">
        <v>45</v>
      </c>
      <c r="H173" s="178" t="s">
        <v>634</v>
      </c>
      <c r="I173" s="178" t="s">
        <v>634</v>
      </c>
      <c r="J173" s="178" t="s">
        <v>3925</v>
      </c>
      <c r="K173" s="178" t="s">
        <v>636</v>
      </c>
      <c r="L173" s="178" t="s">
        <v>3893</v>
      </c>
      <c r="M173" s="157">
        <v>4.0729166666666664E-2</v>
      </c>
      <c r="N173" s="178" t="s">
        <v>529</v>
      </c>
      <c r="O173" s="171" t="s">
        <v>3926</v>
      </c>
      <c r="P173" s="171" t="s">
        <v>3572</v>
      </c>
    </row>
    <row r="174" spans="2:16" x14ac:dyDescent="0.25">
      <c r="B174" s="115">
        <v>164</v>
      </c>
      <c r="C174" s="178" t="s">
        <v>437</v>
      </c>
      <c r="D174" s="178" t="s">
        <v>6</v>
      </c>
      <c r="E174" s="178" t="s">
        <v>430</v>
      </c>
      <c r="F174" s="178" t="s">
        <v>148</v>
      </c>
      <c r="G174" s="115">
        <v>58</v>
      </c>
      <c r="H174" s="178" t="s">
        <v>1929</v>
      </c>
      <c r="I174" s="178" t="s">
        <v>3927</v>
      </c>
      <c r="J174" s="178" t="s">
        <v>3928</v>
      </c>
      <c r="K174" s="178" t="s">
        <v>636</v>
      </c>
      <c r="L174" s="178" t="s">
        <v>3893</v>
      </c>
      <c r="M174" s="157">
        <v>4.0949074074074075E-2</v>
      </c>
      <c r="N174" s="178" t="s">
        <v>530</v>
      </c>
      <c r="O174" s="171" t="s">
        <v>3929</v>
      </c>
      <c r="P174" s="171" t="s">
        <v>3577</v>
      </c>
    </row>
    <row r="175" spans="2:16" x14ac:dyDescent="0.25">
      <c r="B175" s="115">
        <v>165</v>
      </c>
      <c r="C175" s="178" t="s">
        <v>438</v>
      </c>
      <c r="D175" s="178" t="s">
        <v>6</v>
      </c>
      <c r="E175" s="178" t="s">
        <v>420</v>
      </c>
      <c r="F175" s="178" t="s">
        <v>148</v>
      </c>
      <c r="G175" s="115">
        <v>34</v>
      </c>
      <c r="H175" s="178" t="s">
        <v>686</v>
      </c>
      <c r="I175" s="178" t="s">
        <v>3930</v>
      </c>
      <c r="J175" s="178" t="s">
        <v>3931</v>
      </c>
      <c r="K175" s="178" t="s">
        <v>636</v>
      </c>
      <c r="L175" s="178" t="s">
        <v>3893</v>
      </c>
      <c r="M175" s="157">
        <v>2.9085648148148149E-2</v>
      </c>
      <c r="N175" s="178" t="s">
        <v>563</v>
      </c>
      <c r="O175" s="171" t="s">
        <v>3932</v>
      </c>
      <c r="P175" s="171" t="s">
        <v>3582</v>
      </c>
    </row>
    <row r="176" spans="2:16" x14ac:dyDescent="0.25">
      <c r="B176" s="115">
        <v>166</v>
      </c>
      <c r="C176" s="178" t="s">
        <v>345</v>
      </c>
      <c r="D176" s="178" t="s">
        <v>112</v>
      </c>
      <c r="E176" s="178" t="s">
        <v>160</v>
      </c>
      <c r="F176" s="178" t="s">
        <v>149</v>
      </c>
      <c r="G176" s="115">
        <v>80</v>
      </c>
      <c r="H176" s="178" t="s">
        <v>634</v>
      </c>
      <c r="I176" s="178" t="s">
        <v>634</v>
      </c>
      <c r="J176" s="178" t="s">
        <v>3933</v>
      </c>
      <c r="K176" s="178" t="s">
        <v>636</v>
      </c>
      <c r="L176" s="178" t="s">
        <v>3893</v>
      </c>
      <c r="M176" s="157">
        <v>4.7997685185185185E-2</v>
      </c>
      <c r="N176" s="178" t="s">
        <v>109</v>
      </c>
      <c r="O176" s="171" t="s">
        <v>3934</v>
      </c>
      <c r="P176" s="171" t="s">
        <v>151</v>
      </c>
    </row>
    <row r="177" spans="2:16" x14ac:dyDescent="0.25">
      <c r="B177" s="115">
        <v>167</v>
      </c>
      <c r="C177" s="178" t="s">
        <v>435</v>
      </c>
      <c r="D177" s="178" t="s">
        <v>112</v>
      </c>
      <c r="E177" s="178" t="s">
        <v>4</v>
      </c>
      <c r="F177" s="178" t="s">
        <v>146</v>
      </c>
      <c r="G177" s="115">
        <v>40</v>
      </c>
      <c r="H177" s="178" t="s">
        <v>634</v>
      </c>
      <c r="I177" s="178" t="s">
        <v>634</v>
      </c>
      <c r="J177" s="178" t="s">
        <v>3935</v>
      </c>
      <c r="K177" s="178" t="s">
        <v>636</v>
      </c>
      <c r="L177" s="178" t="s">
        <v>3893</v>
      </c>
      <c r="M177" s="157">
        <v>2.7673611111111111E-2</v>
      </c>
      <c r="N177" s="178" t="s">
        <v>359</v>
      </c>
      <c r="O177" s="171" t="s">
        <v>3936</v>
      </c>
      <c r="P177" s="171" t="s">
        <v>2898</v>
      </c>
    </row>
    <row r="178" spans="2:16" x14ac:dyDescent="0.25">
      <c r="B178" s="115">
        <v>168</v>
      </c>
      <c r="C178" s="178" t="s">
        <v>234</v>
      </c>
      <c r="D178" s="178" t="s">
        <v>112</v>
      </c>
      <c r="E178" s="178" t="s">
        <v>434</v>
      </c>
      <c r="F178" s="178" t="s">
        <v>149</v>
      </c>
      <c r="G178" s="115">
        <v>85</v>
      </c>
      <c r="H178" s="178" t="s">
        <v>634</v>
      </c>
      <c r="I178" s="178" t="s">
        <v>634</v>
      </c>
      <c r="J178" s="178" t="s">
        <v>3937</v>
      </c>
      <c r="K178" s="178" t="s">
        <v>636</v>
      </c>
      <c r="L178" s="178" t="s">
        <v>3893</v>
      </c>
      <c r="M178" s="157">
        <v>4.7928240740740737E-2</v>
      </c>
      <c r="N178" s="178" t="s">
        <v>161</v>
      </c>
      <c r="O178" s="171" t="s">
        <v>3938</v>
      </c>
      <c r="P178" s="171" t="s">
        <v>2781</v>
      </c>
    </row>
    <row r="179" spans="2:16" x14ac:dyDescent="0.25">
      <c r="B179" s="115">
        <v>169</v>
      </c>
      <c r="C179" s="178" t="s">
        <v>431</v>
      </c>
      <c r="D179" s="178" t="s">
        <v>7</v>
      </c>
      <c r="E179" s="178" t="s">
        <v>234</v>
      </c>
      <c r="F179" s="178" t="s">
        <v>150</v>
      </c>
      <c r="G179" s="115">
        <v>69</v>
      </c>
      <c r="H179" s="178" t="s">
        <v>1992</v>
      </c>
      <c r="I179" s="178" t="s">
        <v>3939</v>
      </c>
      <c r="J179" s="178" t="s">
        <v>2203</v>
      </c>
      <c r="K179" s="178" t="s">
        <v>636</v>
      </c>
      <c r="L179" s="178" t="s">
        <v>3893</v>
      </c>
      <c r="M179" s="157">
        <v>4.372685185185185E-2</v>
      </c>
      <c r="N179" s="178" t="s">
        <v>242</v>
      </c>
      <c r="O179" s="171" t="s">
        <v>3940</v>
      </c>
      <c r="P179" s="171" t="s">
        <v>3592</v>
      </c>
    </row>
    <row r="180" spans="2:16" x14ac:dyDescent="0.25">
      <c r="B180" s="115">
        <v>170</v>
      </c>
      <c r="C180" s="178" t="s">
        <v>434</v>
      </c>
      <c r="D180" s="178" t="s">
        <v>112</v>
      </c>
      <c r="E180" s="178" t="s">
        <v>435</v>
      </c>
      <c r="F180" s="178" t="s">
        <v>150</v>
      </c>
      <c r="G180" s="115">
        <v>44</v>
      </c>
      <c r="H180" s="178" t="s">
        <v>634</v>
      </c>
      <c r="I180" s="178" t="s">
        <v>634</v>
      </c>
      <c r="J180" s="178" t="s">
        <v>3941</v>
      </c>
      <c r="K180" s="178" t="s">
        <v>636</v>
      </c>
      <c r="L180" s="178" t="s">
        <v>3893</v>
      </c>
      <c r="M180" s="157">
        <v>3.2256944444444442E-2</v>
      </c>
      <c r="N180" s="178" t="s">
        <v>532</v>
      </c>
      <c r="O180" s="171" t="s">
        <v>3942</v>
      </c>
      <c r="P180" s="171" t="s">
        <v>3596</v>
      </c>
    </row>
    <row r="181" spans="2:16" x14ac:dyDescent="0.25">
      <c r="B181" s="115">
        <v>171</v>
      </c>
      <c r="C181" s="178" t="s">
        <v>4</v>
      </c>
      <c r="D181" s="178" t="s">
        <v>7</v>
      </c>
      <c r="E181" s="178" t="s">
        <v>345</v>
      </c>
      <c r="F181" s="178" t="s">
        <v>150</v>
      </c>
      <c r="G181" s="115">
        <v>130</v>
      </c>
      <c r="H181" s="178" t="s">
        <v>2369</v>
      </c>
      <c r="I181" s="178" t="s">
        <v>3943</v>
      </c>
      <c r="J181" s="178" t="s">
        <v>3944</v>
      </c>
      <c r="K181" s="178" t="s">
        <v>636</v>
      </c>
      <c r="L181" s="178" t="s">
        <v>3893</v>
      </c>
      <c r="M181" s="157">
        <v>5.3449074074074072E-2</v>
      </c>
      <c r="N181" s="178" t="s">
        <v>243</v>
      </c>
      <c r="O181" s="171" t="s">
        <v>3945</v>
      </c>
      <c r="P181" s="171" t="s">
        <v>257</v>
      </c>
    </row>
    <row r="182" spans="2:16" x14ac:dyDescent="0.25">
      <c r="B182" s="115">
        <v>172</v>
      </c>
      <c r="C182" s="178" t="s">
        <v>160</v>
      </c>
      <c r="D182" s="178" t="s">
        <v>6</v>
      </c>
      <c r="E182" s="178" t="s">
        <v>438</v>
      </c>
      <c r="F182" s="178" t="s">
        <v>148</v>
      </c>
      <c r="G182" s="115">
        <v>62</v>
      </c>
      <c r="H182" s="178" t="s">
        <v>3946</v>
      </c>
      <c r="I182" s="178" t="s">
        <v>3947</v>
      </c>
      <c r="J182" s="178" t="s">
        <v>3948</v>
      </c>
      <c r="K182" s="178" t="s">
        <v>636</v>
      </c>
      <c r="L182" s="178" t="s">
        <v>3893</v>
      </c>
      <c r="M182" s="157">
        <v>4.1273148148148149E-2</v>
      </c>
      <c r="N182" s="178" t="s">
        <v>243</v>
      </c>
      <c r="O182" s="171" t="s">
        <v>3949</v>
      </c>
      <c r="P182" s="171" t="s">
        <v>257</v>
      </c>
    </row>
    <row r="183" spans="2:16" x14ac:dyDescent="0.25">
      <c r="B183" s="115">
        <v>173</v>
      </c>
      <c r="C183" s="178" t="s">
        <v>420</v>
      </c>
      <c r="D183" s="178" t="s">
        <v>7</v>
      </c>
      <c r="E183" s="178" t="s">
        <v>437</v>
      </c>
      <c r="F183" s="178" t="s">
        <v>150</v>
      </c>
      <c r="G183" s="115">
        <v>124</v>
      </c>
      <c r="H183" s="178" t="s">
        <v>2163</v>
      </c>
      <c r="I183" s="178" t="s">
        <v>3950</v>
      </c>
      <c r="J183" s="178" t="s">
        <v>3951</v>
      </c>
      <c r="K183" s="178" t="s">
        <v>636</v>
      </c>
      <c r="L183" s="178" t="s">
        <v>3893</v>
      </c>
      <c r="M183" s="157">
        <v>5.275462962962963E-2</v>
      </c>
      <c r="N183" s="178" t="s">
        <v>533</v>
      </c>
      <c r="O183" s="171" t="s">
        <v>3952</v>
      </c>
      <c r="P183" s="171" t="s">
        <v>480</v>
      </c>
    </row>
    <row r="184" spans="2:16" x14ac:dyDescent="0.25">
      <c r="B184" s="115">
        <v>174</v>
      </c>
      <c r="C184" s="178" t="s">
        <v>430</v>
      </c>
      <c r="D184" s="178" t="s">
        <v>112</v>
      </c>
      <c r="E184" s="178" t="s">
        <v>514</v>
      </c>
      <c r="F184" s="178" t="s">
        <v>146</v>
      </c>
      <c r="G184" s="115">
        <v>32</v>
      </c>
      <c r="H184" s="178" t="s">
        <v>634</v>
      </c>
      <c r="I184" s="178" t="s">
        <v>634</v>
      </c>
      <c r="J184" s="178" t="s">
        <v>3953</v>
      </c>
      <c r="K184" s="178" t="s">
        <v>636</v>
      </c>
      <c r="L184" s="178" t="s">
        <v>3954</v>
      </c>
      <c r="M184" s="157">
        <v>3.4212962962962966E-2</v>
      </c>
      <c r="N184" s="178" t="s">
        <v>22</v>
      </c>
      <c r="O184" s="171" t="s">
        <v>3955</v>
      </c>
      <c r="P184" s="171" t="s">
        <v>1662</v>
      </c>
    </row>
    <row r="185" spans="2:16" x14ac:dyDescent="0.25">
      <c r="B185" s="115">
        <v>175</v>
      </c>
      <c r="C185" s="178" t="s">
        <v>418</v>
      </c>
      <c r="D185" s="178" t="s">
        <v>112</v>
      </c>
      <c r="E185" s="178" t="s">
        <v>513</v>
      </c>
      <c r="F185" s="178" t="s">
        <v>154</v>
      </c>
      <c r="G185" s="115">
        <v>88</v>
      </c>
      <c r="H185" s="178" t="s">
        <v>634</v>
      </c>
      <c r="I185" s="178" t="s">
        <v>3956</v>
      </c>
      <c r="J185" s="178" t="s">
        <v>3957</v>
      </c>
      <c r="K185" s="178" t="s">
        <v>636</v>
      </c>
      <c r="L185" s="178" t="s">
        <v>3954</v>
      </c>
      <c r="M185" s="157">
        <v>4.8159722222222222E-2</v>
      </c>
      <c r="N185" s="178" t="s">
        <v>13</v>
      </c>
      <c r="O185" s="171" t="s">
        <v>3958</v>
      </c>
      <c r="P185" s="171" t="s">
        <v>1237</v>
      </c>
    </row>
    <row r="186" spans="2:16" x14ac:dyDescent="0.25">
      <c r="B186" s="115">
        <v>176</v>
      </c>
      <c r="C186" s="178" t="s">
        <v>436</v>
      </c>
      <c r="D186" s="178" t="s">
        <v>112</v>
      </c>
      <c r="E186" s="178" t="s">
        <v>416</v>
      </c>
      <c r="F186" s="178" t="s">
        <v>149</v>
      </c>
      <c r="G186" s="115">
        <v>56</v>
      </c>
      <c r="H186" s="178" t="s">
        <v>634</v>
      </c>
      <c r="I186" s="178" t="s">
        <v>1470</v>
      </c>
      <c r="J186" s="178" t="s">
        <v>3959</v>
      </c>
      <c r="K186" s="178" t="s">
        <v>636</v>
      </c>
      <c r="L186" s="178" t="s">
        <v>3954</v>
      </c>
      <c r="M186" s="157">
        <v>4.2013888888888885E-2</v>
      </c>
      <c r="N186" s="178" t="s">
        <v>206</v>
      </c>
      <c r="O186" s="171" t="s">
        <v>3960</v>
      </c>
      <c r="P186" s="171" t="s">
        <v>174</v>
      </c>
    </row>
    <row r="187" spans="2:16" x14ac:dyDescent="0.25">
      <c r="B187" s="115">
        <v>177</v>
      </c>
      <c r="C187" s="178" t="s">
        <v>436</v>
      </c>
      <c r="D187" s="178" t="s">
        <v>6</v>
      </c>
      <c r="E187" s="178" t="s">
        <v>431</v>
      </c>
      <c r="F187" s="178" t="s">
        <v>306</v>
      </c>
      <c r="G187" s="115">
        <v>34</v>
      </c>
      <c r="H187" s="178" t="s">
        <v>3961</v>
      </c>
      <c r="I187" s="178" t="s">
        <v>2881</v>
      </c>
      <c r="J187" s="178" t="s">
        <v>3962</v>
      </c>
      <c r="K187" s="178" t="s">
        <v>636</v>
      </c>
      <c r="L187" s="178" t="s">
        <v>3954</v>
      </c>
      <c r="M187" s="157">
        <v>3.363425925925926E-2</v>
      </c>
      <c r="N187" s="178" t="s">
        <v>564</v>
      </c>
      <c r="O187" s="171" t="s">
        <v>3963</v>
      </c>
      <c r="P187" s="171" t="s">
        <v>583</v>
      </c>
    </row>
    <row r="188" spans="2:16" x14ac:dyDescent="0.25">
      <c r="B188" s="115">
        <v>178</v>
      </c>
      <c r="C188" s="178" t="s">
        <v>416</v>
      </c>
      <c r="D188" s="178" t="s">
        <v>6</v>
      </c>
      <c r="E188" s="178" t="s">
        <v>418</v>
      </c>
      <c r="F188" s="178" t="s">
        <v>306</v>
      </c>
      <c r="G188" s="115">
        <v>89</v>
      </c>
      <c r="H188" s="178" t="s">
        <v>729</v>
      </c>
      <c r="I188" s="178" t="s">
        <v>1822</v>
      </c>
      <c r="J188" s="178" t="s">
        <v>3964</v>
      </c>
      <c r="K188" s="178" t="s">
        <v>636</v>
      </c>
      <c r="L188" s="178" t="s">
        <v>3954</v>
      </c>
      <c r="M188" s="157">
        <v>4.7280092592592589E-2</v>
      </c>
      <c r="N188" s="178" t="s">
        <v>365</v>
      </c>
      <c r="O188" s="171" t="s">
        <v>3965</v>
      </c>
      <c r="P188" s="171" t="s">
        <v>1774</v>
      </c>
    </row>
    <row r="189" spans="2:16" x14ac:dyDescent="0.25">
      <c r="B189" s="115">
        <v>179</v>
      </c>
      <c r="C189" s="178" t="s">
        <v>513</v>
      </c>
      <c r="D189" s="178" t="s">
        <v>112</v>
      </c>
      <c r="E189" s="178" t="s">
        <v>430</v>
      </c>
      <c r="F189" s="178" t="s">
        <v>150</v>
      </c>
      <c r="G189" s="115">
        <v>54</v>
      </c>
      <c r="H189" s="178" t="s">
        <v>3966</v>
      </c>
      <c r="I189" s="178" t="s">
        <v>634</v>
      </c>
      <c r="J189" s="178" t="s">
        <v>3967</v>
      </c>
      <c r="K189" s="178" t="s">
        <v>636</v>
      </c>
      <c r="L189" s="178" t="s">
        <v>3954</v>
      </c>
      <c r="M189" s="157">
        <v>4.1238425925925921E-2</v>
      </c>
      <c r="N189" s="178" t="s">
        <v>536</v>
      </c>
      <c r="O189" s="171" t="s">
        <v>3968</v>
      </c>
      <c r="P189" s="171" t="s">
        <v>152</v>
      </c>
    </row>
    <row r="190" spans="2:16" x14ac:dyDescent="0.25">
      <c r="B190" s="115">
        <v>180</v>
      </c>
      <c r="C190" s="178" t="s">
        <v>514</v>
      </c>
      <c r="D190" s="178" t="s">
        <v>6</v>
      </c>
      <c r="E190" s="178" t="s">
        <v>420</v>
      </c>
      <c r="F190" s="178" t="s">
        <v>148</v>
      </c>
      <c r="G190" s="115">
        <v>75</v>
      </c>
      <c r="H190" s="178" t="s">
        <v>900</v>
      </c>
      <c r="I190" s="178" t="s">
        <v>2767</v>
      </c>
      <c r="J190" s="178" t="s">
        <v>3969</v>
      </c>
      <c r="K190" s="178" t="s">
        <v>636</v>
      </c>
      <c r="L190" s="178" t="s">
        <v>3954</v>
      </c>
      <c r="M190" s="157">
        <v>4.5057870370370373E-2</v>
      </c>
      <c r="N190" s="178" t="s">
        <v>169</v>
      </c>
      <c r="O190" s="171" t="s">
        <v>3970</v>
      </c>
      <c r="P190" s="171" t="s">
        <v>575</v>
      </c>
    </row>
    <row r="191" spans="2:16" x14ac:dyDescent="0.25">
      <c r="B191" s="115">
        <v>181</v>
      </c>
      <c r="C191" s="178" t="s">
        <v>437</v>
      </c>
      <c r="D191" s="178" t="s">
        <v>112</v>
      </c>
      <c r="E191" s="178" t="s">
        <v>160</v>
      </c>
      <c r="F191" s="178" t="s">
        <v>149</v>
      </c>
      <c r="G191" s="115">
        <v>123</v>
      </c>
      <c r="H191" s="178" t="s">
        <v>634</v>
      </c>
      <c r="I191" s="178" t="s">
        <v>634</v>
      </c>
      <c r="J191" s="178" t="s">
        <v>3971</v>
      </c>
      <c r="K191" s="178" t="s">
        <v>636</v>
      </c>
      <c r="L191" s="178" t="s">
        <v>3954</v>
      </c>
      <c r="M191" s="157">
        <v>5.3842592592592588E-2</v>
      </c>
      <c r="N191" s="178" t="s">
        <v>336</v>
      </c>
      <c r="O191" s="171" t="s">
        <v>3972</v>
      </c>
      <c r="P191" s="171" t="s">
        <v>342</v>
      </c>
    </row>
    <row r="192" spans="2:16" x14ac:dyDescent="0.25">
      <c r="B192" s="115">
        <v>182</v>
      </c>
      <c r="C192" s="178" t="s">
        <v>438</v>
      </c>
      <c r="D192" s="178" t="s">
        <v>6</v>
      </c>
      <c r="E192" s="178" t="s">
        <v>4</v>
      </c>
      <c r="F192" s="178" t="s">
        <v>148</v>
      </c>
      <c r="G192" s="115">
        <v>49</v>
      </c>
      <c r="H192" s="178" t="s">
        <v>792</v>
      </c>
      <c r="I192" s="178" t="s">
        <v>3973</v>
      </c>
      <c r="J192" s="178" t="s">
        <v>3974</v>
      </c>
      <c r="K192" s="178" t="s">
        <v>636</v>
      </c>
      <c r="L192" s="178" t="s">
        <v>3954</v>
      </c>
      <c r="M192" s="157">
        <v>3.7789351851851852E-2</v>
      </c>
      <c r="N192" s="178" t="s">
        <v>529</v>
      </c>
      <c r="O192" s="171" t="s">
        <v>3975</v>
      </c>
      <c r="P192" s="171" t="s">
        <v>3572</v>
      </c>
    </row>
    <row r="193" spans="2:16" x14ac:dyDescent="0.25">
      <c r="B193" s="115">
        <v>183</v>
      </c>
      <c r="C193" s="178" t="s">
        <v>345</v>
      </c>
      <c r="D193" s="178" t="s">
        <v>112</v>
      </c>
      <c r="E193" s="178" t="s">
        <v>434</v>
      </c>
      <c r="F193" s="178" t="s">
        <v>146</v>
      </c>
      <c r="G193" s="115">
        <v>56</v>
      </c>
      <c r="H193" s="178" t="s">
        <v>634</v>
      </c>
      <c r="I193" s="178" t="s">
        <v>634</v>
      </c>
      <c r="J193" s="178" t="s">
        <v>3976</v>
      </c>
      <c r="K193" s="178" t="s">
        <v>636</v>
      </c>
      <c r="L193" s="178" t="s">
        <v>3954</v>
      </c>
      <c r="M193" s="157">
        <v>3.8275462962962963E-2</v>
      </c>
      <c r="N193" s="178" t="s">
        <v>537</v>
      </c>
      <c r="O193" s="171" t="s">
        <v>3977</v>
      </c>
      <c r="P193" s="171" t="s">
        <v>147</v>
      </c>
    </row>
    <row r="194" spans="2:16" x14ac:dyDescent="0.25">
      <c r="B194" s="115">
        <v>184</v>
      </c>
      <c r="C194" s="178" t="s">
        <v>435</v>
      </c>
      <c r="D194" s="178" t="s">
        <v>112</v>
      </c>
      <c r="E194" s="178" t="s">
        <v>234</v>
      </c>
      <c r="F194" s="178" t="s">
        <v>149</v>
      </c>
      <c r="G194" s="115">
        <v>65</v>
      </c>
      <c r="H194" s="178" t="s">
        <v>634</v>
      </c>
      <c r="I194" s="178" t="s">
        <v>651</v>
      </c>
      <c r="J194" s="178" t="s">
        <v>3978</v>
      </c>
      <c r="K194" s="178" t="s">
        <v>636</v>
      </c>
      <c r="L194" s="178" t="s">
        <v>3954</v>
      </c>
      <c r="M194" s="157">
        <v>3.876157407407408E-2</v>
      </c>
      <c r="N194" s="178" t="s">
        <v>207</v>
      </c>
      <c r="O194" s="171" t="s">
        <v>3979</v>
      </c>
      <c r="P194" s="171" t="s">
        <v>174</v>
      </c>
    </row>
    <row r="195" spans="2:16" x14ac:dyDescent="0.25">
      <c r="B195" s="115">
        <v>185</v>
      </c>
      <c r="C195" s="178" t="s">
        <v>431</v>
      </c>
      <c r="D195" s="178" t="s">
        <v>112</v>
      </c>
      <c r="E195" s="178" t="s">
        <v>435</v>
      </c>
      <c r="F195" s="178" t="s">
        <v>149</v>
      </c>
      <c r="G195" s="115">
        <v>58</v>
      </c>
      <c r="H195" s="178" t="s">
        <v>634</v>
      </c>
      <c r="I195" s="178" t="s">
        <v>634</v>
      </c>
      <c r="J195" s="178" t="s">
        <v>3980</v>
      </c>
      <c r="K195" s="178" t="s">
        <v>636</v>
      </c>
      <c r="L195" s="178" t="s">
        <v>3954</v>
      </c>
      <c r="M195" s="157">
        <v>4.1342592592592591E-2</v>
      </c>
      <c r="N195" s="178" t="s">
        <v>539</v>
      </c>
      <c r="O195" s="171" t="s">
        <v>3981</v>
      </c>
      <c r="P195" s="171" t="s">
        <v>1868</v>
      </c>
    </row>
    <row r="196" spans="2:16" x14ac:dyDescent="0.25">
      <c r="B196" s="115">
        <v>186</v>
      </c>
      <c r="C196" s="178" t="s">
        <v>234</v>
      </c>
      <c r="D196" s="178" t="s">
        <v>7</v>
      </c>
      <c r="E196" s="178" t="s">
        <v>345</v>
      </c>
      <c r="F196" s="178" t="s">
        <v>148</v>
      </c>
      <c r="G196" s="115">
        <v>86</v>
      </c>
      <c r="H196" s="178" t="s">
        <v>2643</v>
      </c>
      <c r="I196" s="178" t="s">
        <v>3982</v>
      </c>
      <c r="J196" s="178" t="s">
        <v>3983</v>
      </c>
      <c r="K196" s="178" t="s">
        <v>636</v>
      </c>
      <c r="L196" s="178" t="s">
        <v>3954</v>
      </c>
      <c r="M196" s="157">
        <v>4.7986111111111111E-2</v>
      </c>
      <c r="N196" s="178" t="s">
        <v>540</v>
      </c>
      <c r="O196" s="171" t="s">
        <v>3984</v>
      </c>
      <c r="P196" s="171" t="s">
        <v>3639</v>
      </c>
    </row>
    <row r="197" spans="2:16" x14ac:dyDescent="0.25">
      <c r="B197" s="115">
        <v>187</v>
      </c>
      <c r="C197" s="178" t="s">
        <v>434</v>
      </c>
      <c r="D197" s="178" t="s">
        <v>7</v>
      </c>
      <c r="E197" s="178" t="s">
        <v>438</v>
      </c>
      <c r="F197" s="178" t="s">
        <v>148</v>
      </c>
      <c r="G197" s="115">
        <v>86</v>
      </c>
      <c r="H197" s="178" t="s">
        <v>3985</v>
      </c>
      <c r="I197" s="178" t="s">
        <v>3986</v>
      </c>
      <c r="J197" s="178" t="s">
        <v>3987</v>
      </c>
      <c r="K197" s="178" t="s">
        <v>636</v>
      </c>
      <c r="L197" s="178" t="s">
        <v>3954</v>
      </c>
      <c r="M197" s="157">
        <v>5.0370370370370371E-2</v>
      </c>
      <c r="N197" s="178" t="s">
        <v>12</v>
      </c>
      <c r="O197" s="171" t="s">
        <v>3988</v>
      </c>
      <c r="P197" s="171" t="s">
        <v>205</v>
      </c>
    </row>
    <row r="198" spans="2:16" x14ac:dyDescent="0.25">
      <c r="B198" s="115">
        <v>188</v>
      </c>
      <c r="C198" s="178" t="s">
        <v>4</v>
      </c>
      <c r="D198" s="178" t="s">
        <v>7</v>
      </c>
      <c r="E198" s="178" t="s">
        <v>437</v>
      </c>
      <c r="F198" s="178" t="s">
        <v>150</v>
      </c>
      <c r="G198" s="115">
        <v>57</v>
      </c>
      <c r="H198" s="178" t="s">
        <v>3989</v>
      </c>
      <c r="I198" s="178" t="s">
        <v>2449</v>
      </c>
      <c r="J198" s="178" t="s">
        <v>3990</v>
      </c>
      <c r="K198" s="178" t="s">
        <v>636</v>
      </c>
      <c r="L198" s="178" t="s">
        <v>3954</v>
      </c>
      <c r="M198" s="157">
        <v>4.0034722222222222E-2</v>
      </c>
      <c r="N198" s="178" t="s">
        <v>246</v>
      </c>
      <c r="O198" s="171" t="s">
        <v>3991</v>
      </c>
      <c r="P198" s="171" t="s">
        <v>1589</v>
      </c>
    </row>
    <row r="199" spans="2:16" x14ac:dyDescent="0.25">
      <c r="B199" s="115">
        <v>189</v>
      </c>
      <c r="C199" s="178" t="s">
        <v>160</v>
      </c>
      <c r="D199" s="178" t="s">
        <v>112</v>
      </c>
      <c r="E199" s="178" t="s">
        <v>514</v>
      </c>
      <c r="F199" s="178" t="s">
        <v>150</v>
      </c>
      <c r="G199" s="115">
        <v>41</v>
      </c>
      <c r="H199" s="178" t="s">
        <v>3992</v>
      </c>
      <c r="I199" s="178" t="s">
        <v>634</v>
      </c>
      <c r="J199" s="178" t="s">
        <v>3993</v>
      </c>
      <c r="K199" s="178" t="s">
        <v>636</v>
      </c>
      <c r="L199" s="178" t="s">
        <v>3954</v>
      </c>
      <c r="M199" s="157">
        <v>3.8090277777777778E-2</v>
      </c>
      <c r="N199" s="178" t="s">
        <v>22</v>
      </c>
      <c r="O199" s="171" t="s">
        <v>3994</v>
      </c>
      <c r="P199" s="171" t="s">
        <v>1662</v>
      </c>
    </row>
    <row r="200" spans="2:16" x14ac:dyDescent="0.25">
      <c r="B200" s="115">
        <v>190</v>
      </c>
      <c r="C200" s="178" t="s">
        <v>420</v>
      </c>
      <c r="D200" s="178" t="s">
        <v>112</v>
      </c>
      <c r="E200" s="178" t="s">
        <v>513</v>
      </c>
      <c r="F200" s="178" t="s">
        <v>149</v>
      </c>
      <c r="G200" s="115">
        <v>56</v>
      </c>
      <c r="H200" s="178" t="s">
        <v>634</v>
      </c>
      <c r="I200" s="178" t="s">
        <v>634</v>
      </c>
      <c r="J200" s="178" t="s">
        <v>3995</v>
      </c>
      <c r="K200" s="178" t="s">
        <v>636</v>
      </c>
      <c r="L200" s="178" t="s">
        <v>3954</v>
      </c>
      <c r="M200" s="157">
        <v>3.5034722222222224E-2</v>
      </c>
      <c r="N200" s="178" t="s">
        <v>541</v>
      </c>
      <c r="O200" s="171" t="s">
        <v>3996</v>
      </c>
      <c r="P200" s="171" t="s">
        <v>3651</v>
      </c>
    </row>
    <row r="201" spans="2:16" x14ac:dyDescent="0.25">
      <c r="B201" s="115">
        <v>191</v>
      </c>
      <c r="C201" s="178" t="s">
        <v>430</v>
      </c>
      <c r="D201" s="178" t="s">
        <v>112</v>
      </c>
      <c r="E201" s="178" t="s">
        <v>416</v>
      </c>
      <c r="F201" s="178" t="s">
        <v>150</v>
      </c>
      <c r="G201" s="115">
        <v>56</v>
      </c>
      <c r="H201" s="178" t="s">
        <v>634</v>
      </c>
      <c r="I201" s="178" t="s">
        <v>3997</v>
      </c>
      <c r="J201" s="178" t="s">
        <v>3998</v>
      </c>
      <c r="K201" s="178" t="s">
        <v>636</v>
      </c>
      <c r="L201" s="178" t="s">
        <v>3954</v>
      </c>
      <c r="M201" s="157">
        <v>3.6620370370370373E-2</v>
      </c>
      <c r="N201" s="178" t="s">
        <v>542</v>
      </c>
      <c r="O201" s="171" t="s">
        <v>3999</v>
      </c>
      <c r="P201" s="171" t="s">
        <v>1396</v>
      </c>
    </row>
    <row r="202" spans="2:16" x14ac:dyDescent="0.25">
      <c r="B202" s="115">
        <v>192</v>
      </c>
      <c r="C202" s="178" t="s">
        <v>418</v>
      </c>
      <c r="D202" s="178" t="s">
        <v>6</v>
      </c>
      <c r="E202" s="178" t="s">
        <v>436</v>
      </c>
      <c r="F202" s="178" t="s">
        <v>306</v>
      </c>
      <c r="G202" s="115">
        <v>56</v>
      </c>
      <c r="H202" s="178" t="s">
        <v>728</v>
      </c>
      <c r="I202" s="178" t="s">
        <v>4000</v>
      </c>
      <c r="J202" s="178" t="s">
        <v>4001</v>
      </c>
      <c r="K202" s="178" t="s">
        <v>636</v>
      </c>
      <c r="L202" s="178" t="s">
        <v>3954</v>
      </c>
      <c r="M202" s="157">
        <v>4.2916666666666665E-2</v>
      </c>
      <c r="N202" s="178" t="s">
        <v>565</v>
      </c>
      <c r="O202" s="171" t="s">
        <v>4002</v>
      </c>
      <c r="P202" s="171" t="s">
        <v>2173</v>
      </c>
    </row>
    <row r="203" spans="2:16" x14ac:dyDescent="0.25">
      <c r="B203" s="115">
        <v>193</v>
      </c>
      <c r="C203" s="178" t="s">
        <v>418</v>
      </c>
      <c r="D203" s="178" t="s">
        <v>112</v>
      </c>
      <c r="E203" s="178" t="s">
        <v>431</v>
      </c>
      <c r="F203" s="178" t="s">
        <v>149</v>
      </c>
      <c r="G203" s="115">
        <v>103</v>
      </c>
      <c r="H203" s="178" t="s">
        <v>634</v>
      </c>
      <c r="I203" s="178" t="s">
        <v>634</v>
      </c>
      <c r="J203" s="178" t="s">
        <v>4003</v>
      </c>
      <c r="K203" s="178" t="s">
        <v>636</v>
      </c>
      <c r="L203" s="178" t="s">
        <v>3954</v>
      </c>
      <c r="M203" s="157">
        <v>5.1655092592592593E-2</v>
      </c>
      <c r="N203" s="178" t="s">
        <v>88</v>
      </c>
      <c r="O203" s="171" t="s">
        <v>4004</v>
      </c>
      <c r="P203" s="171" t="s">
        <v>1241</v>
      </c>
    </row>
    <row r="204" spans="2:16" x14ac:dyDescent="0.25">
      <c r="B204" s="115">
        <v>194</v>
      </c>
      <c r="C204" s="178" t="s">
        <v>436</v>
      </c>
      <c r="D204" s="178" t="s">
        <v>6</v>
      </c>
      <c r="E204" s="178" t="s">
        <v>430</v>
      </c>
      <c r="F204" s="178" t="s">
        <v>150</v>
      </c>
      <c r="G204" s="115">
        <v>63</v>
      </c>
      <c r="H204" s="178" t="s">
        <v>4005</v>
      </c>
      <c r="I204" s="178" t="s">
        <v>2647</v>
      </c>
      <c r="J204" s="178" t="s">
        <v>4006</v>
      </c>
      <c r="K204" s="178" t="s">
        <v>636</v>
      </c>
      <c r="L204" s="178" t="s">
        <v>3954</v>
      </c>
      <c r="M204" s="157">
        <v>4.7361111111111111E-2</v>
      </c>
      <c r="N204" s="178" t="s">
        <v>544</v>
      </c>
      <c r="O204" s="171" t="s">
        <v>4007</v>
      </c>
      <c r="P204" s="171" t="s">
        <v>1800</v>
      </c>
    </row>
    <row r="205" spans="2:16" x14ac:dyDescent="0.25">
      <c r="B205" s="115">
        <v>195</v>
      </c>
      <c r="C205" s="178" t="s">
        <v>416</v>
      </c>
      <c r="D205" s="178" t="s">
        <v>6</v>
      </c>
      <c r="E205" s="178" t="s">
        <v>420</v>
      </c>
      <c r="F205" s="178" t="s">
        <v>306</v>
      </c>
      <c r="G205" s="115">
        <v>79</v>
      </c>
      <c r="H205" s="178" t="s">
        <v>729</v>
      </c>
      <c r="I205" s="178" t="s">
        <v>729</v>
      </c>
      <c r="J205" s="178" t="s">
        <v>4008</v>
      </c>
      <c r="K205" s="178" t="s">
        <v>636</v>
      </c>
      <c r="L205" s="178" t="s">
        <v>3954</v>
      </c>
      <c r="M205" s="157">
        <v>4.2106481481481488E-2</v>
      </c>
      <c r="N205" s="178" t="s">
        <v>545</v>
      </c>
      <c r="O205" s="171" t="s">
        <v>4009</v>
      </c>
      <c r="P205" s="171" t="s">
        <v>3664</v>
      </c>
    </row>
    <row r="206" spans="2:16" x14ac:dyDescent="0.25">
      <c r="B206" s="115">
        <v>196</v>
      </c>
      <c r="C206" s="178" t="s">
        <v>513</v>
      </c>
      <c r="D206" s="178" t="s">
        <v>7</v>
      </c>
      <c r="E206" s="178" t="s">
        <v>160</v>
      </c>
      <c r="F206" s="178" t="s">
        <v>148</v>
      </c>
      <c r="G206" s="115">
        <v>82</v>
      </c>
      <c r="H206" s="178" t="s">
        <v>4010</v>
      </c>
      <c r="I206" s="178" t="s">
        <v>2569</v>
      </c>
      <c r="J206" s="178" t="s">
        <v>4011</v>
      </c>
      <c r="K206" s="178" t="s">
        <v>636</v>
      </c>
      <c r="L206" s="178" t="s">
        <v>4012</v>
      </c>
      <c r="M206" s="157">
        <v>4.7789351851851847E-2</v>
      </c>
      <c r="N206" s="178" t="s">
        <v>207</v>
      </c>
      <c r="O206" s="171" t="s">
        <v>4013</v>
      </c>
      <c r="P206" s="171" t="s">
        <v>174</v>
      </c>
    </row>
    <row r="207" spans="2:16" x14ac:dyDescent="0.25">
      <c r="B207" s="115">
        <v>197</v>
      </c>
      <c r="C207" s="178" t="s">
        <v>514</v>
      </c>
      <c r="D207" s="178" t="s">
        <v>6</v>
      </c>
      <c r="E207" s="178" t="s">
        <v>4</v>
      </c>
      <c r="F207" s="178" t="s">
        <v>148</v>
      </c>
      <c r="G207" s="115">
        <v>52</v>
      </c>
      <c r="H207" s="178" t="s">
        <v>2543</v>
      </c>
      <c r="I207" s="178" t="s">
        <v>4014</v>
      </c>
      <c r="J207" s="178" t="s">
        <v>4015</v>
      </c>
      <c r="K207" s="178" t="s">
        <v>636</v>
      </c>
      <c r="L207" s="178" t="s">
        <v>4012</v>
      </c>
      <c r="M207" s="157">
        <v>4.3263888888888886E-2</v>
      </c>
      <c r="N207" s="178" t="s">
        <v>444</v>
      </c>
      <c r="O207" s="171" t="s">
        <v>4016</v>
      </c>
      <c r="P207" s="171" t="s">
        <v>3672</v>
      </c>
    </row>
    <row r="208" spans="2:16" x14ac:dyDescent="0.25">
      <c r="B208" s="115">
        <v>198</v>
      </c>
      <c r="C208" s="178" t="s">
        <v>437</v>
      </c>
      <c r="D208" s="178" t="s">
        <v>6</v>
      </c>
      <c r="E208" s="178" t="s">
        <v>434</v>
      </c>
      <c r="F208" s="178" t="s">
        <v>148</v>
      </c>
      <c r="G208" s="115">
        <v>98</v>
      </c>
      <c r="H208" s="178" t="s">
        <v>4017</v>
      </c>
      <c r="I208" s="178" t="s">
        <v>4018</v>
      </c>
      <c r="J208" s="178" t="s">
        <v>4019</v>
      </c>
      <c r="K208" s="178" t="s">
        <v>636</v>
      </c>
      <c r="L208" s="178" t="s">
        <v>4012</v>
      </c>
      <c r="M208" s="157">
        <v>5.1018518518518519E-2</v>
      </c>
      <c r="N208" s="178" t="s">
        <v>22</v>
      </c>
      <c r="O208" s="171" t="s">
        <v>4020</v>
      </c>
      <c r="P208" s="171" t="s">
        <v>1662</v>
      </c>
    </row>
    <row r="209" spans="2:16" x14ac:dyDescent="0.25">
      <c r="B209" s="115">
        <v>199</v>
      </c>
      <c r="C209" s="178" t="s">
        <v>438</v>
      </c>
      <c r="D209" s="178" t="s">
        <v>112</v>
      </c>
      <c r="E209" s="178" t="s">
        <v>234</v>
      </c>
      <c r="F209" s="178" t="s">
        <v>149</v>
      </c>
      <c r="G209" s="115">
        <v>74</v>
      </c>
      <c r="H209" s="178" t="s">
        <v>1558</v>
      </c>
      <c r="I209" s="178" t="s">
        <v>634</v>
      </c>
      <c r="J209" s="178" t="s">
        <v>4021</v>
      </c>
      <c r="K209" s="178" t="s">
        <v>636</v>
      </c>
      <c r="L209" s="178" t="s">
        <v>4012</v>
      </c>
      <c r="M209" s="157">
        <v>4.6655092592592595E-2</v>
      </c>
      <c r="N209" s="178" t="s">
        <v>261</v>
      </c>
      <c r="O209" s="171" t="s">
        <v>4022</v>
      </c>
      <c r="P209" s="171" t="s">
        <v>1759</v>
      </c>
    </row>
    <row r="210" spans="2:16" x14ac:dyDescent="0.25">
      <c r="B210" s="115">
        <v>200</v>
      </c>
      <c r="C210" s="178" t="s">
        <v>345</v>
      </c>
      <c r="D210" s="178" t="s">
        <v>7</v>
      </c>
      <c r="E210" s="178" t="s">
        <v>435</v>
      </c>
      <c r="F210" s="178" t="s">
        <v>150</v>
      </c>
      <c r="G210" s="115">
        <v>59</v>
      </c>
      <c r="H210" s="178" t="s">
        <v>2495</v>
      </c>
      <c r="I210" s="178" t="s">
        <v>4023</v>
      </c>
      <c r="J210" s="178" t="s">
        <v>4024</v>
      </c>
      <c r="K210" s="178" t="s">
        <v>636</v>
      </c>
      <c r="L210" s="178" t="s">
        <v>4012</v>
      </c>
      <c r="M210" s="157">
        <v>4.4293981481481483E-2</v>
      </c>
      <c r="N210" s="178" t="s">
        <v>566</v>
      </c>
      <c r="O210" s="171" t="s">
        <v>4025</v>
      </c>
      <c r="P210" s="171" t="s">
        <v>4026</v>
      </c>
    </row>
    <row r="211" spans="2:16" x14ac:dyDescent="0.25">
      <c r="B211" s="115">
        <v>201</v>
      </c>
      <c r="C211" s="178" t="s">
        <v>431</v>
      </c>
      <c r="D211" s="178" t="s">
        <v>112</v>
      </c>
      <c r="E211" s="178" t="s">
        <v>345</v>
      </c>
      <c r="F211" s="178" t="s">
        <v>149</v>
      </c>
      <c r="G211" s="115">
        <v>54</v>
      </c>
      <c r="H211" s="178" t="s">
        <v>634</v>
      </c>
      <c r="I211" s="178" t="s">
        <v>634</v>
      </c>
      <c r="J211" s="178" t="s">
        <v>4027</v>
      </c>
      <c r="K211" s="178" t="s">
        <v>636</v>
      </c>
      <c r="L211" s="178" t="s">
        <v>4012</v>
      </c>
      <c r="M211" s="157">
        <v>4.0555555555555553E-2</v>
      </c>
      <c r="N211" s="178" t="s">
        <v>364</v>
      </c>
      <c r="O211" s="171" t="s">
        <v>4028</v>
      </c>
      <c r="P211" s="171" t="s">
        <v>1654</v>
      </c>
    </row>
    <row r="212" spans="2:16" x14ac:dyDescent="0.25">
      <c r="B212" s="115">
        <v>202</v>
      </c>
      <c r="C212" s="178" t="s">
        <v>435</v>
      </c>
      <c r="D212" s="178" t="s">
        <v>6</v>
      </c>
      <c r="E212" s="178" t="s">
        <v>438</v>
      </c>
      <c r="F212" s="178" t="s">
        <v>148</v>
      </c>
      <c r="G212" s="115">
        <v>85</v>
      </c>
      <c r="H212" s="178" t="s">
        <v>4029</v>
      </c>
      <c r="I212" s="178" t="s">
        <v>1802</v>
      </c>
      <c r="J212" s="178" t="s">
        <v>4030</v>
      </c>
      <c r="K212" s="178" t="s">
        <v>636</v>
      </c>
      <c r="L212" s="178" t="s">
        <v>4012</v>
      </c>
      <c r="M212" s="157">
        <v>5.0393518518518511E-2</v>
      </c>
      <c r="N212" s="178" t="s">
        <v>547</v>
      </c>
      <c r="O212" s="171" t="s">
        <v>4031</v>
      </c>
      <c r="P212" s="171" t="s">
        <v>578</v>
      </c>
    </row>
    <row r="213" spans="2:16" x14ac:dyDescent="0.25">
      <c r="B213" s="115">
        <v>203</v>
      </c>
      <c r="C213" s="178" t="s">
        <v>234</v>
      </c>
      <c r="D213" s="178" t="s">
        <v>6</v>
      </c>
      <c r="E213" s="178" t="s">
        <v>437</v>
      </c>
      <c r="F213" s="178" t="s">
        <v>148</v>
      </c>
      <c r="G213" s="115">
        <v>83</v>
      </c>
      <c r="H213" s="178" t="s">
        <v>658</v>
      </c>
      <c r="I213" s="178" t="s">
        <v>4032</v>
      </c>
      <c r="J213" s="178" t="s">
        <v>4033</v>
      </c>
      <c r="K213" s="178" t="s">
        <v>636</v>
      </c>
      <c r="L213" s="178" t="s">
        <v>4012</v>
      </c>
      <c r="M213" s="157">
        <v>4.8472222222222222E-2</v>
      </c>
      <c r="N213" s="178" t="s">
        <v>12</v>
      </c>
      <c r="O213" s="171" t="s">
        <v>4034</v>
      </c>
      <c r="P213" s="171" t="s">
        <v>205</v>
      </c>
    </row>
    <row r="214" spans="2:16" x14ac:dyDescent="0.25">
      <c r="B214" s="115">
        <v>204</v>
      </c>
      <c r="C214" s="178" t="s">
        <v>434</v>
      </c>
      <c r="D214" s="178" t="s">
        <v>112</v>
      </c>
      <c r="E214" s="178" t="s">
        <v>514</v>
      </c>
      <c r="F214" s="178" t="s">
        <v>149</v>
      </c>
      <c r="G214" s="115">
        <v>74</v>
      </c>
      <c r="H214" s="178" t="s">
        <v>634</v>
      </c>
      <c r="I214" s="178" t="s">
        <v>634</v>
      </c>
      <c r="J214" s="178" t="s">
        <v>4035</v>
      </c>
      <c r="K214" s="178" t="s">
        <v>636</v>
      </c>
      <c r="L214" s="178" t="s">
        <v>4012</v>
      </c>
      <c r="M214" s="157">
        <v>4.777777777777778E-2</v>
      </c>
      <c r="N214" s="178" t="s">
        <v>243</v>
      </c>
      <c r="O214" s="171" t="s">
        <v>4036</v>
      </c>
      <c r="P214" s="171" t="s">
        <v>255</v>
      </c>
    </row>
    <row r="215" spans="2:16" x14ac:dyDescent="0.25">
      <c r="B215" s="115">
        <v>205</v>
      </c>
      <c r="C215" s="178" t="s">
        <v>4</v>
      </c>
      <c r="D215" s="178" t="s">
        <v>6</v>
      </c>
      <c r="E215" s="178" t="s">
        <v>513</v>
      </c>
      <c r="F215" s="178" t="s">
        <v>148</v>
      </c>
      <c r="G215" s="115">
        <v>66</v>
      </c>
      <c r="H215" s="178" t="s">
        <v>1929</v>
      </c>
      <c r="I215" s="178" t="s">
        <v>4037</v>
      </c>
      <c r="J215" s="178" t="s">
        <v>4038</v>
      </c>
      <c r="K215" s="178" t="s">
        <v>636</v>
      </c>
      <c r="L215" s="178" t="s">
        <v>4012</v>
      </c>
      <c r="M215" s="157">
        <v>4.4374999999999998E-2</v>
      </c>
      <c r="N215" s="178" t="s">
        <v>548</v>
      </c>
      <c r="O215" s="171" t="s">
        <v>4039</v>
      </c>
      <c r="P215" s="171" t="s">
        <v>3700</v>
      </c>
    </row>
    <row r="216" spans="2:16" x14ac:dyDescent="0.25">
      <c r="B216" s="115">
        <v>206</v>
      </c>
      <c r="C216" s="178" t="s">
        <v>160</v>
      </c>
      <c r="D216" s="178" t="s">
        <v>112</v>
      </c>
      <c r="E216" s="178" t="s">
        <v>416</v>
      </c>
      <c r="F216" s="178" t="s">
        <v>149</v>
      </c>
      <c r="G216" s="115">
        <v>131</v>
      </c>
      <c r="H216" s="178" t="s">
        <v>634</v>
      </c>
      <c r="I216" s="178" t="s">
        <v>723</v>
      </c>
      <c r="J216" s="178" t="s">
        <v>4040</v>
      </c>
      <c r="K216" s="178" t="s">
        <v>636</v>
      </c>
      <c r="L216" s="178" t="s">
        <v>4012</v>
      </c>
      <c r="M216" s="157">
        <v>5.5462962962962964E-2</v>
      </c>
      <c r="N216" s="178" t="s">
        <v>23</v>
      </c>
      <c r="O216" s="171" t="s">
        <v>4041</v>
      </c>
      <c r="P216" s="171" t="s">
        <v>999</v>
      </c>
    </row>
    <row r="217" spans="2:16" x14ac:dyDescent="0.25">
      <c r="B217" s="115">
        <v>207</v>
      </c>
      <c r="C217" s="178" t="s">
        <v>420</v>
      </c>
      <c r="D217" s="178" t="s">
        <v>7</v>
      </c>
      <c r="E217" s="178" t="s">
        <v>436</v>
      </c>
      <c r="F217" s="178" t="s">
        <v>150</v>
      </c>
      <c r="G217" s="115">
        <v>73</v>
      </c>
      <c r="H217" s="178" t="s">
        <v>2643</v>
      </c>
      <c r="I217" s="178" t="s">
        <v>4042</v>
      </c>
      <c r="J217" s="178" t="s">
        <v>4043</v>
      </c>
      <c r="K217" s="178" t="s">
        <v>636</v>
      </c>
      <c r="L217" s="178" t="s">
        <v>4012</v>
      </c>
      <c r="M217" s="157">
        <v>4.4791666666666667E-2</v>
      </c>
      <c r="N217" s="178" t="s">
        <v>262</v>
      </c>
      <c r="O217" s="171" t="s">
        <v>4044</v>
      </c>
      <c r="P217" s="171" t="s">
        <v>263</v>
      </c>
    </row>
    <row r="218" spans="2:16" x14ac:dyDescent="0.25">
      <c r="B218" s="115">
        <v>208</v>
      </c>
      <c r="C218" s="178" t="s">
        <v>430</v>
      </c>
      <c r="D218" s="178" t="s">
        <v>6</v>
      </c>
      <c r="E218" s="178" t="s">
        <v>418</v>
      </c>
      <c r="F218" s="178" t="s">
        <v>148</v>
      </c>
      <c r="G218" s="115">
        <v>59</v>
      </c>
      <c r="H218" s="178" t="s">
        <v>4045</v>
      </c>
      <c r="I218" s="178" t="s">
        <v>4046</v>
      </c>
      <c r="J218" s="178" t="s">
        <v>4047</v>
      </c>
      <c r="K218" s="178" t="s">
        <v>636</v>
      </c>
      <c r="L218" s="178" t="s">
        <v>4012</v>
      </c>
      <c r="M218" s="157">
        <v>4.2349537037037033E-2</v>
      </c>
      <c r="N218" s="178" t="s">
        <v>275</v>
      </c>
      <c r="O218" s="171" t="s">
        <v>4048</v>
      </c>
      <c r="P218" s="171" t="s">
        <v>2546</v>
      </c>
    </row>
    <row r="219" spans="2:16" x14ac:dyDescent="0.25">
      <c r="B219" s="115">
        <v>209</v>
      </c>
      <c r="C219" s="178" t="s">
        <v>430</v>
      </c>
      <c r="D219" s="178" t="s">
        <v>7</v>
      </c>
      <c r="E219" s="178" t="s">
        <v>431</v>
      </c>
      <c r="F219" s="178" t="s">
        <v>148</v>
      </c>
      <c r="G219" s="115">
        <v>91</v>
      </c>
      <c r="H219" s="178" t="s">
        <v>4049</v>
      </c>
      <c r="I219" s="178" t="s">
        <v>4050</v>
      </c>
      <c r="J219" s="178" t="s">
        <v>4051</v>
      </c>
      <c r="K219" s="178" t="s">
        <v>636</v>
      </c>
      <c r="L219" s="178" t="s">
        <v>4012</v>
      </c>
      <c r="M219" s="157">
        <v>5.0081018518518518E-2</v>
      </c>
      <c r="N219" s="178" t="s">
        <v>521</v>
      </c>
      <c r="O219" s="171" t="s">
        <v>4052</v>
      </c>
      <c r="P219" s="171" t="s">
        <v>3712</v>
      </c>
    </row>
    <row r="220" spans="2:16" x14ac:dyDescent="0.25">
      <c r="B220" s="115">
        <v>210</v>
      </c>
      <c r="C220" s="178" t="s">
        <v>418</v>
      </c>
      <c r="D220" s="178" t="s">
        <v>112</v>
      </c>
      <c r="E220" s="178" t="s">
        <v>420</v>
      </c>
      <c r="F220" s="178" t="s">
        <v>149</v>
      </c>
      <c r="G220" s="115">
        <v>64</v>
      </c>
      <c r="H220" s="178" t="s">
        <v>634</v>
      </c>
      <c r="I220" s="178" t="s">
        <v>634</v>
      </c>
      <c r="J220" s="178" t="s">
        <v>4053</v>
      </c>
      <c r="K220" s="178" t="s">
        <v>636</v>
      </c>
      <c r="L220" s="178" t="s">
        <v>4012</v>
      </c>
      <c r="M220" s="157">
        <v>3.8009259259259263E-2</v>
      </c>
      <c r="N220" s="178" t="s">
        <v>550</v>
      </c>
      <c r="O220" s="171" t="s">
        <v>4054</v>
      </c>
      <c r="P220" s="171" t="s">
        <v>836</v>
      </c>
    </row>
    <row r="221" spans="2:16" x14ac:dyDescent="0.25">
      <c r="B221" s="115">
        <v>211</v>
      </c>
      <c r="C221" s="178" t="s">
        <v>436</v>
      </c>
      <c r="D221" s="178" t="s">
        <v>112</v>
      </c>
      <c r="E221" s="178" t="s">
        <v>160</v>
      </c>
      <c r="F221" s="178" t="s">
        <v>149</v>
      </c>
      <c r="G221" s="115">
        <v>57</v>
      </c>
      <c r="H221" s="178" t="s">
        <v>723</v>
      </c>
      <c r="I221" s="178" t="s">
        <v>634</v>
      </c>
      <c r="J221" s="178" t="s">
        <v>4055</v>
      </c>
      <c r="K221" s="178" t="s">
        <v>636</v>
      </c>
      <c r="L221" s="178" t="s">
        <v>4012</v>
      </c>
      <c r="M221" s="157">
        <v>4.4027777777777777E-2</v>
      </c>
      <c r="N221" s="178" t="s">
        <v>13</v>
      </c>
      <c r="O221" s="171" t="s">
        <v>4056</v>
      </c>
      <c r="P221" s="171" t="s">
        <v>1088</v>
      </c>
    </row>
    <row r="222" spans="2:16" x14ac:dyDescent="0.25">
      <c r="B222" s="115">
        <v>212</v>
      </c>
      <c r="C222" s="178" t="s">
        <v>416</v>
      </c>
      <c r="D222" s="178" t="s">
        <v>6</v>
      </c>
      <c r="E222" s="178" t="s">
        <v>4</v>
      </c>
      <c r="F222" s="178" t="s">
        <v>148</v>
      </c>
      <c r="G222" s="115">
        <v>80</v>
      </c>
      <c r="H222" s="178" t="s">
        <v>2962</v>
      </c>
      <c r="I222" s="178" t="s">
        <v>2962</v>
      </c>
      <c r="J222" s="178" t="s">
        <v>4057</v>
      </c>
      <c r="K222" s="178" t="s">
        <v>636</v>
      </c>
      <c r="L222" s="178" t="s">
        <v>4012</v>
      </c>
      <c r="M222" s="157">
        <v>4.4525462962962968E-2</v>
      </c>
      <c r="N222" s="178" t="s">
        <v>527</v>
      </c>
      <c r="O222" s="171" t="s">
        <v>4058</v>
      </c>
      <c r="P222" s="171" t="s">
        <v>1807</v>
      </c>
    </row>
    <row r="223" spans="2:16" x14ac:dyDescent="0.25">
      <c r="B223" s="115">
        <v>213</v>
      </c>
      <c r="C223" s="178" t="s">
        <v>513</v>
      </c>
      <c r="D223" s="178" t="s">
        <v>112</v>
      </c>
      <c r="E223" s="178" t="s">
        <v>434</v>
      </c>
      <c r="F223" s="178" t="s">
        <v>150</v>
      </c>
      <c r="G223" s="115">
        <v>63</v>
      </c>
      <c r="H223" s="178" t="s">
        <v>4059</v>
      </c>
      <c r="I223" s="178" t="s">
        <v>634</v>
      </c>
      <c r="J223" s="178" t="s">
        <v>4060</v>
      </c>
      <c r="K223" s="178" t="s">
        <v>636</v>
      </c>
      <c r="L223" s="178" t="s">
        <v>4012</v>
      </c>
      <c r="M223" s="157">
        <v>4.3368055555555556E-2</v>
      </c>
      <c r="N223" s="178" t="s">
        <v>12</v>
      </c>
      <c r="O223" s="171" t="s">
        <v>4061</v>
      </c>
      <c r="P223" s="171" t="s">
        <v>147</v>
      </c>
    </row>
    <row r="224" spans="2:16" x14ac:dyDescent="0.25">
      <c r="B224" s="115">
        <v>214</v>
      </c>
      <c r="C224" s="178" t="s">
        <v>514</v>
      </c>
      <c r="D224" s="178" t="s">
        <v>112</v>
      </c>
      <c r="E224" s="178" t="s">
        <v>234</v>
      </c>
      <c r="F224" s="178" t="s">
        <v>146</v>
      </c>
      <c r="G224" s="115">
        <v>60</v>
      </c>
      <c r="H224" s="178" t="s">
        <v>4062</v>
      </c>
      <c r="I224" s="178" t="s">
        <v>634</v>
      </c>
      <c r="J224" s="178" t="s">
        <v>4063</v>
      </c>
      <c r="K224" s="178" t="s">
        <v>636</v>
      </c>
      <c r="L224" s="178" t="s">
        <v>4012</v>
      </c>
      <c r="M224" s="157">
        <v>4.4814814814814814E-2</v>
      </c>
      <c r="N224" s="178" t="s">
        <v>550</v>
      </c>
      <c r="O224" s="171" t="s">
        <v>4064</v>
      </c>
      <c r="P224" s="171" t="s">
        <v>836</v>
      </c>
    </row>
    <row r="225" spans="2:16" x14ac:dyDescent="0.25">
      <c r="B225" s="115">
        <v>215</v>
      </c>
      <c r="C225" s="178" t="s">
        <v>437</v>
      </c>
      <c r="D225" s="178" t="s">
        <v>112</v>
      </c>
      <c r="E225" s="178" t="s">
        <v>435</v>
      </c>
      <c r="F225" s="178" t="s">
        <v>149</v>
      </c>
      <c r="G225" s="115">
        <v>63</v>
      </c>
      <c r="H225" s="178" t="s">
        <v>634</v>
      </c>
      <c r="I225" s="178" t="s">
        <v>634</v>
      </c>
      <c r="J225" s="178" t="s">
        <v>4065</v>
      </c>
      <c r="K225" s="178" t="s">
        <v>636</v>
      </c>
      <c r="L225" s="178" t="s">
        <v>4012</v>
      </c>
      <c r="M225" s="157">
        <v>3.9710648148148148E-2</v>
      </c>
      <c r="N225" s="178" t="s">
        <v>552</v>
      </c>
      <c r="O225" s="171" t="s">
        <v>4066</v>
      </c>
      <c r="P225" s="171" t="s">
        <v>480</v>
      </c>
    </row>
    <row r="226" spans="2:16" x14ac:dyDescent="0.25">
      <c r="B226" s="115">
        <v>216</v>
      </c>
      <c r="C226" s="178" t="s">
        <v>438</v>
      </c>
      <c r="D226" s="178" t="s">
        <v>112</v>
      </c>
      <c r="E226" s="178" t="s">
        <v>345</v>
      </c>
      <c r="F226" s="178" t="s">
        <v>149</v>
      </c>
      <c r="G226" s="115">
        <v>81</v>
      </c>
      <c r="H226" s="178" t="s">
        <v>1558</v>
      </c>
      <c r="I226" s="178" t="s">
        <v>954</v>
      </c>
      <c r="J226" s="178" t="s">
        <v>4067</v>
      </c>
      <c r="K226" s="178" t="s">
        <v>636</v>
      </c>
      <c r="L226" s="178" t="s">
        <v>4012</v>
      </c>
      <c r="M226" s="157">
        <v>4.6412037037037036E-2</v>
      </c>
      <c r="N226" s="178" t="s">
        <v>535</v>
      </c>
      <c r="O226" s="171" t="s">
        <v>4068</v>
      </c>
      <c r="P226" s="171" t="s">
        <v>147</v>
      </c>
    </row>
    <row r="227" spans="2:16" x14ac:dyDescent="0.25">
      <c r="B227" s="115">
        <v>217</v>
      </c>
      <c r="C227" s="178" t="s">
        <v>431</v>
      </c>
      <c r="D227" s="178" t="s">
        <v>112</v>
      </c>
      <c r="E227" s="178" t="s">
        <v>438</v>
      </c>
      <c r="F227" s="178" t="s">
        <v>146</v>
      </c>
      <c r="G227" s="115">
        <v>94</v>
      </c>
      <c r="H227" s="178" t="s">
        <v>634</v>
      </c>
      <c r="I227" s="178" t="s">
        <v>809</v>
      </c>
      <c r="J227" s="178" t="s">
        <v>4069</v>
      </c>
      <c r="K227" s="178" t="s">
        <v>636</v>
      </c>
      <c r="L227" s="178" t="s">
        <v>4012</v>
      </c>
      <c r="M227" s="157">
        <v>5.0659722222222224E-2</v>
      </c>
      <c r="N227" s="178" t="s">
        <v>352</v>
      </c>
      <c r="O227" s="171" t="s">
        <v>4070</v>
      </c>
      <c r="P227" s="171" t="s">
        <v>3431</v>
      </c>
    </row>
    <row r="228" spans="2:16" x14ac:dyDescent="0.25">
      <c r="B228" s="115">
        <v>218</v>
      </c>
      <c r="C228" s="178" t="s">
        <v>345</v>
      </c>
      <c r="D228" s="178" t="s">
        <v>6</v>
      </c>
      <c r="E228" s="178" t="s">
        <v>437</v>
      </c>
      <c r="F228" s="178" t="s">
        <v>148</v>
      </c>
      <c r="G228" s="115">
        <v>60</v>
      </c>
      <c r="H228" s="178" t="s">
        <v>2565</v>
      </c>
      <c r="I228" s="178" t="s">
        <v>4071</v>
      </c>
      <c r="J228" s="178" t="s">
        <v>4072</v>
      </c>
      <c r="K228" s="178" t="s">
        <v>636</v>
      </c>
      <c r="L228" s="178" t="s">
        <v>4073</v>
      </c>
      <c r="M228" s="157">
        <v>3.9027777777777779E-2</v>
      </c>
      <c r="N228" s="178" t="s">
        <v>554</v>
      </c>
      <c r="O228" s="171" t="s">
        <v>4074</v>
      </c>
      <c r="P228" s="171" t="s">
        <v>3737</v>
      </c>
    </row>
    <row r="229" spans="2:16" x14ac:dyDescent="0.25">
      <c r="B229" s="115">
        <v>219</v>
      </c>
      <c r="C229" s="178" t="s">
        <v>435</v>
      </c>
      <c r="D229" s="178" t="s">
        <v>112</v>
      </c>
      <c r="E229" s="178" t="s">
        <v>514</v>
      </c>
      <c r="F229" s="178" t="s">
        <v>150</v>
      </c>
      <c r="G229" s="115">
        <v>87</v>
      </c>
      <c r="H229" s="178" t="s">
        <v>634</v>
      </c>
      <c r="I229" s="178" t="s">
        <v>634</v>
      </c>
      <c r="J229" s="178" t="s">
        <v>4075</v>
      </c>
      <c r="K229" s="178" t="s">
        <v>636</v>
      </c>
      <c r="L229" s="178" t="s">
        <v>4073</v>
      </c>
      <c r="M229" s="157">
        <v>4.8819444444444443E-2</v>
      </c>
      <c r="N229" s="178" t="s">
        <v>207</v>
      </c>
      <c r="O229" s="171" t="s">
        <v>4076</v>
      </c>
      <c r="P229" s="171" t="s">
        <v>174</v>
      </c>
    </row>
    <row r="230" spans="2:16" x14ac:dyDescent="0.25">
      <c r="B230" s="115">
        <v>220</v>
      </c>
      <c r="C230" s="178" t="s">
        <v>234</v>
      </c>
      <c r="D230" s="178" t="s">
        <v>6</v>
      </c>
      <c r="E230" s="178" t="s">
        <v>513</v>
      </c>
      <c r="F230" s="178" t="s">
        <v>150</v>
      </c>
      <c r="G230" s="115">
        <v>52</v>
      </c>
      <c r="H230" s="178" t="s">
        <v>4077</v>
      </c>
      <c r="I230" s="178" t="s">
        <v>4078</v>
      </c>
      <c r="J230" s="178" t="s">
        <v>4079</v>
      </c>
      <c r="K230" s="178" t="s">
        <v>636</v>
      </c>
      <c r="L230" s="178" t="s">
        <v>4073</v>
      </c>
      <c r="M230" s="157">
        <v>4.0775462962962965E-2</v>
      </c>
      <c r="N230" s="178" t="s">
        <v>16</v>
      </c>
      <c r="O230" s="171" t="s">
        <v>4080</v>
      </c>
      <c r="P230" s="171" t="s">
        <v>1830</v>
      </c>
    </row>
    <row r="231" spans="2:16" x14ac:dyDescent="0.25">
      <c r="B231" s="115">
        <v>221</v>
      </c>
      <c r="C231" s="178" t="s">
        <v>434</v>
      </c>
      <c r="D231" s="178" t="s">
        <v>112</v>
      </c>
      <c r="E231" s="178" t="s">
        <v>416</v>
      </c>
      <c r="F231" s="178" t="s">
        <v>149</v>
      </c>
      <c r="G231" s="115">
        <v>66</v>
      </c>
      <c r="H231" s="178" t="s">
        <v>634</v>
      </c>
      <c r="I231" s="178" t="s">
        <v>634</v>
      </c>
      <c r="J231" s="178" t="s">
        <v>4081</v>
      </c>
      <c r="K231" s="178" t="s">
        <v>636</v>
      </c>
      <c r="L231" s="178" t="s">
        <v>4073</v>
      </c>
      <c r="M231" s="157">
        <v>4.3506944444444445E-2</v>
      </c>
      <c r="N231" s="178" t="s">
        <v>567</v>
      </c>
      <c r="O231" s="171" t="s">
        <v>4082</v>
      </c>
      <c r="P231" s="171" t="s">
        <v>584</v>
      </c>
    </row>
    <row r="232" spans="2:16" x14ac:dyDescent="0.25">
      <c r="B232" s="115">
        <v>222</v>
      </c>
      <c r="C232" s="178" t="s">
        <v>4</v>
      </c>
      <c r="D232" s="178" t="s">
        <v>112</v>
      </c>
      <c r="E232" s="178" t="s">
        <v>436</v>
      </c>
      <c r="F232" s="178" t="s">
        <v>150</v>
      </c>
      <c r="G232" s="115">
        <v>51</v>
      </c>
      <c r="H232" s="178" t="s">
        <v>634</v>
      </c>
      <c r="I232" s="178" t="s">
        <v>954</v>
      </c>
      <c r="J232" s="178" t="s">
        <v>4083</v>
      </c>
      <c r="K232" s="178" t="s">
        <v>636</v>
      </c>
      <c r="L232" s="178" t="s">
        <v>4073</v>
      </c>
      <c r="M232" s="157">
        <v>3.5925925925925924E-2</v>
      </c>
      <c r="N232" s="178" t="s">
        <v>568</v>
      </c>
      <c r="O232" s="171" t="s">
        <v>4084</v>
      </c>
      <c r="P232" s="171" t="s">
        <v>585</v>
      </c>
    </row>
    <row r="233" spans="2:16" x14ac:dyDescent="0.25">
      <c r="B233" s="115">
        <v>223</v>
      </c>
      <c r="C233" s="178" t="s">
        <v>160</v>
      </c>
      <c r="D233" s="178" t="s">
        <v>112</v>
      </c>
      <c r="E233" s="178" t="s">
        <v>418</v>
      </c>
      <c r="F233" s="178" t="s">
        <v>149</v>
      </c>
      <c r="G233" s="115">
        <v>57</v>
      </c>
      <c r="H233" s="178" t="s">
        <v>634</v>
      </c>
      <c r="I233" s="178" t="s">
        <v>634</v>
      </c>
      <c r="J233" s="178" t="s">
        <v>4085</v>
      </c>
      <c r="K233" s="178" t="s">
        <v>636</v>
      </c>
      <c r="L233" s="178" t="s">
        <v>4073</v>
      </c>
      <c r="M233" s="157">
        <v>4.3460648148148151E-2</v>
      </c>
      <c r="N233" s="178" t="s">
        <v>109</v>
      </c>
      <c r="O233" s="171" t="s">
        <v>4086</v>
      </c>
      <c r="P233" s="171" t="s">
        <v>151</v>
      </c>
    </row>
    <row r="234" spans="2:16" x14ac:dyDescent="0.25">
      <c r="B234" s="115">
        <v>224</v>
      </c>
      <c r="C234" s="178" t="s">
        <v>420</v>
      </c>
      <c r="D234" s="178" t="s">
        <v>112</v>
      </c>
      <c r="E234" s="178" t="s">
        <v>430</v>
      </c>
      <c r="F234" s="178" t="s">
        <v>150</v>
      </c>
      <c r="G234" s="115">
        <v>101</v>
      </c>
      <c r="H234" s="178" t="s">
        <v>634</v>
      </c>
      <c r="I234" s="178" t="s">
        <v>634</v>
      </c>
      <c r="J234" s="178" t="s">
        <v>4087</v>
      </c>
      <c r="K234" s="178" t="s">
        <v>636</v>
      </c>
      <c r="L234" s="178" t="s">
        <v>4073</v>
      </c>
      <c r="M234" s="157">
        <v>4.8252314814814817E-2</v>
      </c>
      <c r="N234" s="178" t="s">
        <v>338</v>
      </c>
      <c r="O234" s="171" t="s">
        <v>4088</v>
      </c>
      <c r="P234" s="171" t="s">
        <v>4089</v>
      </c>
    </row>
    <row r="235" spans="2:16" x14ac:dyDescent="0.25">
      <c r="B235" s="115">
        <v>225</v>
      </c>
      <c r="C235" s="178" t="s">
        <v>420</v>
      </c>
      <c r="D235" s="178" t="s">
        <v>112</v>
      </c>
      <c r="E235" s="178" t="s">
        <v>431</v>
      </c>
      <c r="F235" s="178" t="s">
        <v>149</v>
      </c>
      <c r="G235" s="115">
        <v>37</v>
      </c>
      <c r="H235" s="178" t="s">
        <v>634</v>
      </c>
      <c r="I235" s="178" t="s">
        <v>634</v>
      </c>
      <c r="J235" s="178" t="s">
        <v>4090</v>
      </c>
      <c r="K235" s="178" t="s">
        <v>636</v>
      </c>
      <c r="L235" s="178" t="s">
        <v>4073</v>
      </c>
      <c r="M235" s="157">
        <v>3.1435185185185184E-2</v>
      </c>
      <c r="N235" s="178" t="s">
        <v>541</v>
      </c>
      <c r="O235" s="171" t="s">
        <v>4091</v>
      </c>
      <c r="P235" s="171" t="s">
        <v>3758</v>
      </c>
    </row>
    <row r="236" spans="2:16" x14ac:dyDescent="0.25">
      <c r="B236" s="115">
        <v>226</v>
      </c>
      <c r="C236" s="178" t="s">
        <v>430</v>
      </c>
      <c r="D236" s="178" t="s">
        <v>112</v>
      </c>
      <c r="E236" s="178" t="s">
        <v>160</v>
      </c>
      <c r="F236" s="178" t="s">
        <v>149</v>
      </c>
      <c r="G236" s="115">
        <v>42</v>
      </c>
      <c r="H236" s="178" t="s">
        <v>634</v>
      </c>
      <c r="I236" s="178" t="s">
        <v>634</v>
      </c>
      <c r="J236" s="178" t="s">
        <v>4092</v>
      </c>
      <c r="K236" s="178" t="s">
        <v>636</v>
      </c>
      <c r="L236" s="178" t="s">
        <v>4073</v>
      </c>
      <c r="M236" s="157">
        <v>3.4108796296296297E-2</v>
      </c>
      <c r="N236" s="178" t="s">
        <v>569</v>
      </c>
      <c r="O236" s="171" t="s">
        <v>4093</v>
      </c>
      <c r="P236" s="171" t="s">
        <v>2247</v>
      </c>
    </row>
    <row r="237" spans="2:16" x14ac:dyDescent="0.25">
      <c r="B237" s="115">
        <v>227</v>
      </c>
      <c r="C237" s="178" t="s">
        <v>418</v>
      </c>
      <c r="D237" s="178" t="s">
        <v>7</v>
      </c>
      <c r="E237" s="178" t="s">
        <v>4</v>
      </c>
      <c r="F237" s="178" t="s">
        <v>148</v>
      </c>
      <c r="G237" s="115">
        <v>58</v>
      </c>
      <c r="H237" s="178" t="s">
        <v>4094</v>
      </c>
      <c r="I237" s="178" t="s">
        <v>4095</v>
      </c>
      <c r="J237" s="178" t="s">
        <v>4096</v>
      </c>
      <c r="K237" s="178" t="s">
        <v>636</v>
      </c>
      <c r="L237" s="178" t="s">
        <v>4073</v>
      </c>
      <c r="M237" s="157">
        <v>3.9178240740740743E-2</v>
      </c>
      <c r="N237" s="178" t="s">
        <v>15</v>
      </c>
      <c r="O237" s="171" t="s">
        <v>4097</v>
      </c>
      <c r="P237" s="171" t="s">
        <v>907</v>
      </c>
    </row>
    <row r="238" spans="2:16" x14ac:dyDescent="0.25">
      <c r="B238" s="115">
        <v>228</v>
      </c>
      <c r="C238" s="178" t="s">
        <v>436</v>
      </c>
      <c r="D238" s="178" t="s">
        <v>112</v>
      </c>
      <c r="E238" s="178" t="s">
        <v>434</v>
      </c>
      <c r="F238" s="178" t="s">
        <v>150</v>
      </c>
      <c r="G238" s="115">
        <v>76</v>
      </c>
      <c r="H238" s="178" t="s">
        <v>4098</v>
      </c>
      <c r="I238" s="178" t="s">
        <v>634</v>
      </c>
      <c r="J238" s="178" t="s">
        <v>4099</v>
      </c>
      <c r="K238" s="178" t="s">
        <v>636</v>
      </c>
      <c r="L238" s="178" t="s">
        <v>4073</v>
      </c>
      <c r="M238" s="157">
        <v>4.4502314814814814E-2</v>
      </c>
      <c r="N238" s="178" t="s">
        <v>570</v>
      </c>
      <c r="O238" s="171" t="s">
        <v>4100</v>
      </c>
      <c r="P238" s="171" t="s">
        <v>586</v>
      </c>
    </row>
    <row r="239" spans="2:16" x14ac:dyDescent="0.25">
      <c r="B239" s="115">
        <v>229</v>
      </c>
      <c r="C239" s="178" t="s">
        <v>416</v>
      </c>
      <c r="D239" s="178" t="s">
        <v>112</v>
      </c>
      <c r="E239" s="178" t="s">
        <v>234</v>
      </c>
      <c r="F239" s="178" t="s">
        <v>150</v>
      </c>
      <c r="G239" s="115">
        <v>112</v>
      </c>
      <c r="H239" s="178" t="s">
        <v>709</v>
      </c>
      <c r="I239" s="178" t="s">
        <v>662</v>
      </c>
      <c r="J239" s="178" t="s">
        <v>4101</v>
      </c>
      <c r="K239" s="178" t="s">
        <v>636</v>
      </c>
      <c r="L239" s="178" t="s">
        <v>4073</v>
      </c>
      <c r="M239" s="157">
        <v>5.1423611111111107E-2</v>
      </c>
      <c r="N239" s="178" t="s">
        <v>13</v>
      </c>
      <c r="O239" s="171" t="s">
        <v>4102</v>
      </c>
      <c r="P239" s="171" t="s">
        <v>1237</v>
      </c>
    </row>
    <row r="240" spans="2:16" x14ac:dyDescent="0.25">
      <c r="B240" s="115">
        <v>230</v>
      </c>
      <c r="C240" s="178" t="s">
        <v>513</v>
      </c>
      <c r="D240" s="178" t="s">
        <v>6</v>
      </c>
      <c r="E240" s="178" t="s">
        <v>435</v>
      </c>
      <c r="F240" s="178" t="s">
        <v>148</v>
      </c>
      <c r="G240" s="115">
        <v>67</v>
      </c>
      <c r="H240" s="178" t="s">
        <v>4103</v>
      </c>
      <c r="I240" s="178" t="s">
        <v>2016</v>
      </c>
      <c r="J240" s="178" t="s">
        <v>4104</v>
      </c>
      <c r="K240" s="178" t="s">
        <v>636</v>
      </c>
      <c r="L240" s="178" t="s">
        <v>4073</v>
      </c>
      <c r="M240" s="157">
        <v>4.5034722222222219E-2</v>
      </c>
      <c r="N240" s="178" t="s">
        <v>109</v>
      </c>
      <c r="O240" s="171" t="s">
        <v>4105</v>
      </c>
      <c r="P240" s="171" t="s">
        <v>151</v>
      </c>
    </row>
    <row r="241" spans="1:16" x14ac:dyDescent="0.25">
      <c r="B241" s="115">
        <v>231</v>
      </c>
      <c r="C241" s="178" t="s">
        <v>514</v>
      </c>
      <c r="D241" s="178" t="s">
        <v>6</v>
      </c>
      <c r="E241" s="178" t="s">
        <v>345</v>
      </c>
      <c r="F241" s="178" t="s">
        <v>148</v>
      </c>
      <c r="G241" s="115">
        <v>89</v>
      </c>
      <c r="H241" s="178" t="s">
        <v>2627</v>
      </c>
      <c r="I241" s="178" t="s">
        <v>2576</v>
      </c>
      <c r="J241" s="178" t="s">
        <v>1728</v>
      </c>
      <c r="K241" s="178" t="s">
        <v>636</v>
      </c>
      <c r="L241" s="178" t="s">
        <v>4073</v>
      </c>
      <c r="M241" s="157">
        <v>5.1249999999999997E-2</v>
      </c>
      <c r="N241" s="178" t="s">
        <v>243</v>
      </c>
      <c r="O241" s="171" t="s">
        <v>4106</v>
      </c>
      <c r="P241" s="171" t="s">
        <v>255</v>
      </c>
    </row>
    <row r="242" spans="1:16" x14ac:dyDescent="0.25">
      <c r="B242" s="115">
        <v>232</v>
      </c>
      <c r="C242" s="178" t="s">
        <v>437</v>
      </c>
      <c r="D242" s="178" t="s">
        <v>7</v>
      </c>
      <c r="E242" s="178" t="s">
        <v>438</v>
      </c>
      <c r="F242" s="178" t="s">
        <v>148</v>
      </c>
      <c r="G242" s="115">
        <v>58</v>
      </c>
      <c r="H242" s="178" t="s">
        <v>4107</v>
      </c>
      <c r="I242" s="178" t="s">
        <v>4108</v>
      </c>
      <c r="J242" s="178" t="s">
        <v>4109</v>
      </c>
      <c r="K242" s="178" t="s">
        <v>636</v>
      </c>
      <c r="L242" s="178" t="s">
        <v>4073</v>
      </c>
      <c r="M242" s="157">
        <v>4.4988425925925925E-2</v>
      </c>
      <c r="N242" s="178" t="s">
        <v>199</v>
      </c>
      <c r="O242" s="171" t="s">
        <v>4110</v>
      </c>
      <c r="P242" s="171" t="s">
        <v>152</v>
      </c>
    </row>
    <row r="243" spans="1:16" x14ac:dyDescent="0.25">
      <c r="B243" s="115">
        <v>233</v>
      </c>
      <c r="C243" s="178" t="s">
        <v>431</v>
      </c>
      <c r="D243" s="178" t="s">
        <v>7</v>
      </c>
      <c r="E243" s="178" t="s">
        <v>437</v>
      </c>
      <c r="F243" s="178" t="s">
        <v>148</v>
      </c>
      <c r="G243" s="115">
        <v>57</v>
      </c>
      <c r="H243" s="178" t="s">
        <v>4111</v>
      </c>
      <c r="I243" s="178" t="s">
        <v>4112</v>
      </c>
      <c r="J243" s="178" t="s">
        <v>4113</v>
      </c>
      <c r="K243" s="178" t="s">
        <v>636</v>
      </c>
      <c r="L243" s="178" t="s">
        <v>4073</v>
      </c>
      <c r="M243" s="157">
        <v>4.2673611111111114E-2</v>
      </c>
      <c r="N243" s="178" t="s">
        <v>558</v>
      </c>
      <c r="O243" s="171" t="s">
        <v>4114</v>
      </c>
      <c r="P243" s="171" t="s">
        <v>203</v>
      </c>
    </row>
    <row r="244" spans="1:16" x14ac:dyDescent="0.25">
      <c r="B244" s="115">
        <v>234</v>
      </c>
      <c r="C244" s="178" t="s">
        <v>438</v>
      </c>
      <c r="D244" s="178" t="s">
        <v>6</v>
      </c>
      <c r="E244" s="178" t="s">
        <v>514</v>
      </c>
      <c r="F244" s="178" t="s">
        <v>148</v>
      </c>
      <c r="G244" s="115">
        <v>58</v>
      </c>
      <c r="H244" s="178" t="s">
        <v>2197</v>
      </c>
      <c r="I244" s="178" t="s">
        <v>2838</v>
      </c>
      <c r="J244" s="178" t="s">
        <v>4115</v>
      </c>
      <c r="K244" s="178" t="s">
        <v>636</v>
      </c>
      <c r="L244" s="178" t="s">
        <v>4073</v>
      </c>
      <c r="M244" s="157">
        <v>4.4675925925925924E-2</v>
      </c>
      <c r="N244" s="178" t="s">
        <v>360</v>
      </c>
      <c r="O244" s="171" t="s">
        <v>4116</v>
      </c>
      <c r="P244" s="171" t="s">
        <v>2877</v>
      </c>
    </row>
    <row r="245" spans="1:16" x14ac:dyDescent="0.25">
      <c r="B245" s="115">
        <v>235</v>
      </c>
      <c r="C245" s="178" t="s">
        <v>345</v>
      </c>
      <c r="D245" s="178" t="s">
        <v>6</v>
      </c>
      <c r="E245" s="178" t="s">
        <v>513</v>
      </c>
      <c r="F245" s="178" t="s">
        <v>148</v>
      </c>
      <c r="G245" s="115">
        <v>63</v>
      </c>
      <c r="H245" s="178" t="s">
        <v>4117</v>
      </c>
      <c r="I245" s="178" t="s">
        <v>4118</v>
      </c>
      <c r="J245" s="178" t="s">
        <v>4119</v>
      </c>
      <c r="K245" s="178" t="s">
        <v>636</v>
      </c>
      <c r="L245" s="178" t="s">
        <v>4073</v>
      </c>
      <c r="M245" s="157">
        <v>4.0185185185185185E-2</v>
      </c>
      <c r="N245" s="178" t="s">
        <v>559</v>
      </c>
      <c r="O245" s="171" t="s">
        <v>4120</v>
      </c>
      <c r="P245" s="171" t="s">
        <v>3789</v>
      </c>
    </row>
    <row r="246" spans="1:16" x14ac:dyDescent="0.25">
      <c r="B246" s="115">
        <v>236</v>
      </c>
      <c r="C246" s="178" t="s">
        <v>435</v>
      </c>
      <c r="D246" s="178" t="s">
        <v>112</v>
      </c>
      <c r="E246" s="178" t="s">
        <v>416</v>
      </c>
      <c r="F246" s="178" t="s">
        <v>146</v>
      </c>
      <c r="G246" s="115">
        <v>56</v>
      </c>
      <c r="H246" s="178" t="s">
        <v>634</v>
      </c>
      <c r="I246" s="178" t="s">
        <v>723</v>
      </c>
      <c r="J246" s="178" t="s">
        <v>4121</v>
      </c>
      <c r="K246" s="178" t="s">
        <v>636</v>
      </c>
      <c r="L246" s="178" t="s">
        <v>4073</v>
      </c>
      <c r="M246" s="157">
        <v>3.8356481481481484E-2</v>
      </c>
      <c r="N246" s="178" t="s">
        <v>560</v>
      </c>
      <c r="O246" s="171" t="s">
        <v>4122</v>
      </c>
      <c r="P246" s="171" t="s">
        <v>1918</v>
      </c>
    </row>
    <row r="247" spans="1:16" x14ac:dyDescent="0.25">
      <c r="B247" s="115">
        <v>237</v>
      </c>
      <c r="C247" s="178" t="s">
        <v>234</v>
      </c>
      <c r="D247" s="178" t="s">
        <v>7</v>
      </c>
      <c r="E247" s="178" t="s">
        <v>436</v>
      </c>
      <c r="F247" s="178" t="s">
        <v>346</v>
      </c>
      <c r="G247" s="115">
        <v>94</v>
      </c>
      <c r="H247" s="178" t="s">
        <v>1532</v>
      </c>
      <c r="I247" s="178" t="s">
        <v>4123</v>
      </c>
      <c r="J247" s="178" t="s">
        <v>4124</v>
      </c>
      <c r="K247" s="178" t="s">
        <v>636</v>
      </c>
      <c r="L247" s="178" t="s">
        <v>4073</v>
      </c>
      <c r="M247" s="157">
        <v>5.1296296296296291E-2</v>
      </c>
      <c r="N247" s="178" t="s">
        <v>246</v>
      </c>
      <c r="O247" s="171" t="s">
        <v>4125</v>
      </c>
      <c r="P247" s="171" t="s">
        <v>1589</v>
      </c>
    </row>
    <row r="248" spans="1:16" x14ac:dyDescent="0.25">
      <c r="B248" s="115">
        <v>238</v>
      </c>
      <c r="C248" s="178" t="s">
        <v>434</v>
      </c>
      <c r="D248" s="178" t="s">
        <v>112</v>
      </c>
      <c r="E248" s="178" t="s">
        <v>418</v>
      </c>
      <c r="F248" s="178" t="s">
        <v>149</v>
      </c>
      <c r="G248" s="115">
        <v>56</v>
      </c>
      <c r="H248" s="178" t="s">
        <v>634</v>
      </c>
      <c r="I248" s="178" t="s">
        <v>634</v>
      </c>
      <c r="J248" s="178" t="s">
        <v>4126</v>
      </c>
      <c r="K248" s="178" t="s">
        <v>636</v>
      </c>
      <c r="L248" s="178" t="s">
        <v>4073</v>
      </c>
      <c r="M248" s="157">
        <v>3.9016203703703699E-2</v>
      </c>
      <c r="N248" s="178" t="s">
        <v>349</v>
      </c>
      <c r="O248" s="171" t="s">
        <v>4127</v>
      </c>
      <c r="P248" s="171" t="s">
        <v>3799</v>
      </c>
    </row>
    <row r="249" spans="1:16" x14ac:dyDescent="0.25">
      <c r="B249" s="115">
        <v>239</v>
      </c>
      <c r="C249" s="178" t="s">
        <v>4</v>
      </c>
      <c r="D249" s="178" t="s">
        <v>7</v>
      </c>
      <c r="E249" s="178" t="s">
        <v>430</v>
      </c>
      <c r="F249" s="178" t="s">
        <v>150</v>
      </c>
      <c r="G249" s="115">
        <v>57</v>
      </c>
      <c r="H249" s="178" t="s">
        <v>4128</v>
      </c>
      <c r="I249" s="178" t="s">
        <v>2895</v>
      </c>
      <c r="J249" s="178" t="s">
        <v>4129</v>
      </c>
      <c r="K249" s="178" t="s">
        <v>636</v>
      </c>
      <c r="L249" s="178" t="s">
        <v>4073</v>
      </c>
      <c r="M249" s="157">
        <v>3.770833333333333E-2</v>
      </c>
      <c r="N249" s="178" t="s">
        <v>561</v>
      </c>
      <c r="O249" s="171" t="s">
        <v>4130</v>
      </c>
      <c r="P249" s="171" t="s">
        <v>581</v>
      </c>
    </row>
    <row r="250" spans="1:16" x14ac:dyDescent="0.25">
      <c r="B250" s="115">
        <v>240</v>
      </c>
      <c r="C250" s="178" t="s">
        <v>160</v>
      </c>
      <c r="D250" s="178" t="s">
        <v>112</v>
      </c>
      <c r="E250" s="178" t="s">
        <v>420</v>
      </c>
      <c r="F250" s="178" t="s">
        <v>150</v>
      </c>
      <c r="G250" s="115">
        <v>54</v>
      </c>
      <c r="H250" s="178" t="s">
        <v>634</v>
      </c>
      <c r="I250" s="178" t="s">
        <v>634</v>
      </c>
      <c r="J250" s="178" t="s">
        <v>4131</v>
      </c>
      <c r="K250" s="178" t="s">
        <v>636</v>
      </c>
      <c r="L250" s="178" t="s">
        <v>4073</v>
      </c>
      <c r="M250" s="157">
        <v>3.7326388888888888E-2</v>
      </c>
      <c r="N250" s="178" t="s">
        <v>444</v>
      </c>
      <c r="O250" s="171" t="s">
        <v>4132</v>
      </c>
      <c r="P250" s="171" t="s">
        <v>582</v>
      </c>
    </row>
    <row r="251" spans="1:16" x14ac:dyDescent="0.25">
      <c r="A251" s="180" t="s">
        <v>20</v>
      </c>
      <c r="B251" s="180" t="s">
        <v>20</v>
      </c>
      <c r="C251" s="180" t="s">
        <v>20</v>
      </c>
      <c r="D251" s="180" t="s">
        <v>20</v>
      </c>
      <c r="E251" s="180" t="s">
        <v>20</v>
      </c>
      <c r="F251" s="180" t="s">
        <v>20</v>
      </c>
      <c r="G251" s="180" t="s">
        <v>20</v>
      </c>
      <c r="H251" s="180" t="s">
        <v>20</v>
      </c>
      <c r="I251" s="180" t="s">
        <v>20</v>
      </c>
      <c r="J251" s="180" t="s">
        <v>20</v>
      </c>
      <c r="K251" s="180" t="s">
        <v>20</v>
      </c>
      <c r="L251" s="180" t="s">
        <v>20</v>
      </c>
      <c r="M251" s="180" t="s">
        <v>20</v>
      </c>
      <c r="N251" s="180" t="s">
        <v>20</v>
      </c>
      <c r="O251" s="180" t="s">
        <v>20</v>
      </c>
      <c r="P251" s="180" t="s">
        <v>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51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.7109375" customWidth="1"/>
    <col min="2" max="2" width="4" style="115" customWidth="1"/>
    <col min="3" max="3" width="31.7109375" style="115" bestFit="1" customWidth="1"/>
    <col min="4" max="4" width="7.140625" style="115" customWidth="1"/>
    <col min="5" max="5" width="31.7109375" style="115" bestFit="1" customWidth="1"/>
    <col min="6" max="6" width="23.42578125" style="115" bestFit="1" customWidth="1"/>
    <col min="7" max="7" width="5.7109375" style="115" customWidth="1"/>
    <col min="8" max="8" width="8.42578125" style="115" customWidth="1"/>
    <col min="9" max="9" width="7.5703125" style="115" customWidth="1"/>
    <col min="10" max="10" width="8.140625" style="115" customWidth="1"/>
    <col min="11" max="11" width="3.28515625" style="115" customWidth="1"/>
    <col min="12" max="12" width="10.140625" style="115" bestFit="1" customWidth="1"/>
    <col min="13" max="13" width="9.7109375" style="115" customWidth="1"/>
    <col min="14" max="14" width="4.5703125" style="115" customWidth="1"/>
    <col min="15" max="15" width="72.42578125" bestFit="1" customWidth="1"/>
    <col min="16" max="16" width="58.7109375" bestFit="1" customWidth="1"/>
  </cols>
  <sheetData>
    <row r="1" spans="1:16" ht="18.75" x14ac:dyDescent="0.3">
      <c r="A1" s="1" t="s">
        <v>4247</v>
      </c>
    </row>
    <row r="4" spans="1:16" hidden="1" x14ac:dyDescent="0.25"/>
    <row r="5" spans="1:16" x14ac:dyDescent="0.25">
      <c r="F5" s="115" t="s">
        <v>2446</v>
      </c>
      <c r="G5" s="204">
        <f>G6/2</f>
        <v>66.645833333333329</v>
      </c>
      <c r="I5" s="115" t="s">
        <v>4139</v>
      </c>
      <c r="L5" s="115" t="s">
        <v>4141</v>
      </c>
      <c r="M5" s="115">
        <f>1 +25/60 + 48/3600</f>
        <v>1.4300000000000002</v>
      </c>
      <c r="N5" s="115" t="s">
        <v>4137</v>
      </c>
    </row>
    <row r="6" spans="1:16" x14ac:dyDescent="0.25">
      <c r="D6" s="178"/>
      <c r="F6" s="115" t="s">
        <v>4133</v>
      </c>
      <c r="G6" s="115">
        <f>G7/240</f>
        <v>133.29166666666666</v>
      </c>
      <c r="I6" s="217">
        <f>1.5+G6*5/3600</f>
        <v>1.6851273148148147</v>
      </c>
      <c r="L6" s="115" t="s">
        <v>4141</v>
      </c>
      <c r="M6" s="211">
        <f>M7/240</f>
        <v>5.9582609953703701E-2</v>
      </c>
      <c r="N6" s="115" t="s">
        <v>4138</v>
      </c>
    </row>
    <row r="7" spans="1:16" x14ac:dyDescent="0.25">
      <c r="F7" s="115" t="s">
        <v>2445</v>
      </c>
      <c r="G7" s="115">
        <f>SUM(G11:G250)*2-110</f>
        <v>31990</v>
      </c>
      <c r="I7" s="115" t="s">
        <v>4137</v>
      </c>
      <c r="L7" s="115" t="s">
        <v>4140</v>
      </c>
      <c r="M7" s="211">
        <f>SUM(M11:M250)</f>
        <v>14.299826388888889</v>
      </c>
      <c r="N7" s="115" t="s">
        <v>4138</v>
      </c>
    </row>
    <row r="9" spans="1:16" s="173" customFormat="1" x14ac:dyDescent="0.25">
      <c r="B9" s="177" t="s">
        <v>0</v>
      </c>
      <c r="C9" s="176" t="s">
        <v>2</v>
      </c>
      <c r="D9" s="177"/>
      <c r="E9" s="176" t="s">
        <v>3</v>
      </c>
      <c r="F9" s="176" t="s">
        <v>107</v>
      </c>
      <c r="G9" s="177" t="s">
        <v>627</v>
      </c>
      <c r="H9" s="176" t="s">
        <v>628</v>
      </c>
      <c r="I9" s="176" t="s">
        <v>629</v>
      </c>
      <c r="J9" s="176" t="s">
        <v>630</v>
      </c>
      <c r="K9" s="177"/>
      <c r="L9" s="177" t="s">
        <v>973</v>
      </c>
      <c r="M9" s="177" t="s">
        <v>2444</v>
      </c>
      <c r="N9" s="176" t="s">
        <v>10</v>
      </c>
      <c r="O9" s="175" t="s">
        <v>631</v>
      </c>
      <c r="P9" s="175" t="s">
        <v>11</v>
      </c>
    </row>
    <row r="10" spans="1:16" x14ac:dyDescent="0.25">
      <c r="C10" s="178"/>
      <c r="E10" s="178"/>
      <c r="F10" s="178"/>
      <c r="H10" s="178"/>
      <c r="I10" s="178"/>
      <c r="J10" s="178"/>
      <c r="N10" s="178"/>
      <c r="O10" s="171"/>
      <c r="P10" s="171"/>
    </row>
    <row r="11" spans="1:16" x14ac:dyDescent="0.25">
      <c r="B11" s="115">
        <v>1</v>
      </c>
      <c r="C11" s="178" t="s">
        <v>607</v>
      </c>
      <c r="D11" s="178" t="s">
        <v>6</v>
      </c>
      <c r="E11" s="178" t="s">
        <v>434</v>
      </c>
      <c r="F11" s="178" t="s">
        <v>148</v>
      </c>
      <c r="G11" s="115">
        <v>50</v>
      </c>
      <c r="H11" s="178" t="s">
        <v>1609</v>
      </c>
      <c r="I11" s="178" t="s">
        <v>1610</v>
      </c>
      <c r="J11" s="178" t="s">
        <v>1611</v>
      </c>
      <c r="K11" s="178" t="s">
        <v>636</v>
      </c>
      <c r="L11" s="115" t="s">
        <v>1612</v>
      </c>
      <c r="M11" s="157">
        <v>6.3483796296296302E-2</v>
      </c>
      <c r="N11" s="178" t="s">
        <v>1613</v>
      </c>
      <c r="O11" s="171" t="s">
        <v>1614</v>
      </c>
      <c r="P11" s="171" t="s">
        <v>1615</v>
      </c>
    </row>
    <row r="12" spans="1:16" x14ac:dyDescent="0.25">
      <c r="B12" s="115">
        <v>2</v>
      </c>
      <c r="C12" s="178" t="s">
        <v>1616</v>
      </c>
      <c r="D12" s="178" t="s">
        <v>112</v>
      </c>
      <c r="E12" s="178" t="s">
        <v>438</v>
      </c>
      <c r="F12" s="178" t="s">
        <v>146</v>
      </c>
      <c r="G12" s="115">
        <v>31</v>
      </c>
      <c r="H12" s="178" t="s">
        <v>634</v>
      </c>
      <c r="I12" s="178" t="s">
        <v>809</v>
      </c>
      <c r="J12" s="178" t="s">
        <v>1617</v>
      </c>
      <c r="K12" s="178" t="s">
        <v>636</v>
      </c>
      <c r="L12" s="115" t="s">
        <v>1612</v>
      </c>
      <c r="M12" s="157">
        <v>3.0706018518518521E-2</v>
      </c>
      <c r="N12" s="178" t="s">
        <v>1618</v>
      </c>
      <c r="O12" s="171" t="s">
        <v>1619</v>
      </c>
      <c r="P12" s="171" t="s">
        <v>1620</v>
      </c>
    </row>
    <row r="13" spans="1:16" x14ac:dyDescent="0.25">
      <c r="B13" s="115">
        <v>3</v>
      </c>
      <c r="C13" s="178" t="s">
        <v>611</v>
      </c>
      <c r="D13" s="178" t="s">
        <v>112</v>
      </c>
      <c r="E13" s="178" t="s">
        <v>604</v>
      </c>
      <c r="F13" s="178" t="s">
        <v>150</v>
      </c>
      <c r="G13" s="115">
        <v>39</v>
      </c>
      <c r="H13" s="178" t="s">
        <v>634</v>
      </c>
      <c r="I13" s="178" t="s">
        <v>859</v>
      </c>
      <c r="J13" s="178" t="s">
        <v>1621</v>
      </c>
      <c r="K13" s="178" t="s">
        <v>636</v>
      </c>
      <c r="L13" s="115" t="s">
        <v>1612</v>
      </c>
      <c r="M13" s="157">
        <v>4.4548611111111108E-2</v>
      </c>
      <c r="N13" s="178" t="s">
        <v>194</v>
      </c>
      <c r="O13" s="171" t="s">
        <v>1622</v>
      </c>
      <c r="P13" s="171" t="s">
        <v>1623</v>
      </c>
    </row>
    <row r="14" spans="1:16" x14ac:dyDescent="0.25">
      <c r="B14" s="115">
        <v>4</v>
      </c>
      <c r="C14" s="178" t="s">
        <v>602</v>
      </c>
      <c r="D14" s="178" t="s">
        <v>112</v>
      </c>
      <c r="E14" s="178" t="s">
        <v>603</v>
      </c>
      <c r="F14" s="178" t="s">
        <v>150</v>
      </c>
      <c r="G14" s="115">
        <v>84</v>
      </c>
      <c r="H14" s="178" t="s">
        <v>634</v>
      </c>
      <c r="I14" s="178" t="s">
        <v>1624</v>
      </c>
      <c r="J14" s="178" t="s">
        <v>1625</v>
      </c>
      <c r="K14" s="178" t="s">
        <v>636</v>
      </c>
      <c r="L14" s="115" t="s">
        <v>1612</v>
      </c>
      <c r="M14" s="157">
        <v>6.7256944444444453E-2</v>
      </c>
      <c r="N14" s="178" t="s">
        <v>197</v>
      </c>
      <c r="O14" s="171" t="s">
        <v>1626</v>
      </c>
      <c r="P14" s="171" t="s">
        <v>1627</v>
      </c>
    </row>
    <row r="15" spans="1:16" x14ac:dyDescent="0.25">
      <c r="B15" s="115">
        <v>5</v>
      </c>
      <c r="C15" s="178" t="s">
        <v>612</v>
      </c>
      <c r="D15" s="178" t="s">
        <v>112</v>
      </c>
      <c r="E15" s="178" t="s">
        <v>608</v>
      </c>
      <c r="F15" s="178" t="s">
        <v>149</v>
      </c>
      <c r="G15" s="115">
        <v>58</v>
      </c>
      <c r="H15" s="178" t="s">
        <v>859</v>
      </c>
      <c r="I15" s="178" t="s">
        <v>634</v>
      </c>
      <c r="J15" s="178" t="s">
        <v>1628</v>
      </c>
      <c r="K15" s="178" t="s">
        <v>636</v>
      </c>
      <c r="L15" s="115" t="s">
        <v>1612</v>
      </c>
      <c r="M15" s="157">
        <v>5.6412037037037038E-2</v>
      </c>
      <c r="N15" s="178" t="s">
        <v>1629</v>
      </c>
      <c r="O15" s="171" t="s">
        <v>1630</v>
      </c>
      <c r="P15" s="171" t="s">
        <v>1631</v>
      </c>
    </row>
    <row r="16" spans="1:16" x14ac:dyDescent="0.25">
      <c r="B16" s="115">
        <v>6</v>
      </c>
      <c r="C16" s="178" t="s">
        <v>613</v>
      </c>
      <c r="D16" s="178" t="s">
        <v>7</v>
      </c>
      <c r="E16" s="178" t="s">
        <v>610</v>
      </c>
      <c r="F16" s="178" t="s">
        <v>148</v>
      </c>
      <c r="G16" s="115">
        <v>49</v>
      </c>
      <c r="H16" s="178" t="s">
        <v>1632</v>
      </c>
      <c r="I16" s="178" t="s">
        <v>1633</v>
      </c>
      <c r="J16" s="178" t="s">
        <v>1634</v>
      </c>
      <c r="K16" s="178" t="s">
        <v>636</v>
      </c>
      <c r="L16" s="115" t="s">
        <v>1635</v>
      </c>
      <c r="M16" s="157">
        <v>6.2453703703703706E-2</v>
      </c>
      <c r="N16" s="178" t="s">
        <v>200</v>
      </c>
      <c r="O16" s="171" t="s">
        <v>1636</v>
      </c>
      <c r="P16" s="171" t="s">
        <v>706</v>
      </c>
    </row>
    <row r="17" spans="2:16" x14ac:dyDescent="0.25">
      <c r="B17" s="115">
        <v>7</v>
      </c>
      <c r="C17" s="178" t="s">
        <v>1637</v>
      </c>
      <c r="D17" s="178" t="s">
        <v>112</v>
      </c>
      <c r="E17" s="178" t="s">
        <v>606</v>
      </c>
      <c r="F17" s="178" t="s">
        <v>149</v>
      </c>
      <c r="G17" s="115">
        <v>35</v>
      </c>
      <c r="H17" s="178" t="s">
        <v>634</v>
      </c>
      <c r="I17" s="178" t="s">
        <v>859</v>
      </c>
      <c r="J17" s="178" t="s">
        <v>1638</v>
      </c>
      <c r="K17" s="178" t="s">
        <v>636</v>
      </c>
      <c r="L17" s="115" t="s">
        <v>1635</v>
      </c>
      <c r="M17" s="157">
        <v>4.6481481481481485E-2</v>
      </c>
      <c r="N17" s="178" t="s">
        <v>1577</v>
      </c>
      <c r="O17" s="171" t="s">
        <v>1639</v>
      </c>
      <c r="P17" s="171" t="s">
        <v>1579</v>
      </c>
    </row>
    <row r="18" spans="2:16" x14ac:dyDescent="0.25">
      <c r="B18" s="115">
        <v>8</v>
      </c>
      <c r="C18" s="178" t="s">
        <v>609</v>
      </c>
      <c r="D18" s="178" t="s">
        <v>112</v>
      </c>
      <c r="E18" s="178" t="s">
        <v>605</v>
      </c>
      <c r="F18" s="178" t="s">
        <v>150</v>
      </c>
      <c r="G18" s="115">
        <v>67</v>
      </c>
      <c r="H18" s="178" t="s">
        <v>634</v>
      </c>
      <c r="I18" s="178" t="s">
        <v>634</v>
      </c>
      <c r="J18" s="178" t="s">
        <v>1640</v>
      </c>
      <c r="K18" s="178" t="s">
        <v>636</v>
      </c>
      <c r="L18" s="115" t="s">
        <v>1635</v>
      </c>
      <c r="M18" s="157">
        <v>6.5682870370370364E-2</v>
      </c>
      <c r="N18" s="178" t="s">
        <v>676</v>
      </c>
      <c r="O18" s="171" t="s">
        <v>1641</v>
      </c>
      <c r="P18" s="171" t="s">
        <v>678</v>
      </c>
    </row>
    <row r="19" spans="2:16" x14ac:dyDescent="0.25">
      <c r="B19" s="115">
        <v>9</v>
      </c>
      <c r="C19" s="178" t="s">
        <v>434</v>
      </c>
      <c r="D19" s="178" t="s">
        <v>112</v>
      </c>
      <c r="E19" s="178" t="s">
        <v>605</v>
      </c>
      <c r="F19" s="178" t="s">
        <v>146</v>
      </c>
      <c r="G19" s="115">
        <v>63</v>
      </c>
      <c r="H19" s="178" t="s">
        <v>634</v>
      </c>
      <c r="I19" s="178" t="s">
        <v>634</v>
      </c>
      <c r="J19" s="178" t="s">
        <v>1642</v>
      </c>
      <c r="K19" s="178" t="s">
        <v>636</v>
      </c>
      <c r="L19" s="115" t="s">
        <v>1635</v>
      </c>
      <c r="M19" s="157">
        <v>5.7824074074074076E-2</v>
      </c>
      <c r="N19" s="178" t="s">
        <v>24</v>
      </c>
      <c r="O19" s="171" t="s">
        <v>1643</v>
      </c>
      <c r="P19" s="171" t="s">
        <v>1644</v>
      </c>
    </row>
    <row r="20" spans="2:16" x14ac:dyDescent="0.25">
      <c r="B20" s="115">
        <v>10</v>
      </c>
      <c r="C20" s="178" t="s">
        <v>606</v>
      </c>
      <c r="D20" s="178" t="s">
        <v>112</v>
      </c>
      <c r="E20" s="178" t="s">
        <v>609</v>
      </c>
      <c r="F20" s="178" t="s">
        <v>150</v>
      </c>
      <c r="G20" s="115">
        <v>47</v>
      </c>
      <c r="H20" s="178" t="s">
        <v>1645</v>
      </c>
      <c r="I20" s="178" t="s">
        <v>634</v>
      </c>
      <c r="J20" s="178" t="s">
        <v>1646</v>
      </c>
      <c r="K20" s="178" t="s">
        <v>636</v>
      </c>
      <c r="L20" s="115" t="s">
        <v>1635</v>
      </c>
      <c r="M20" s="157">
        <v>5.5266203703703699E-2</v>
      </c>
      <c r="N20" s="178" t="s">
        <v>1229</v>
      </c>
      <c r="O20" s="171" t="s">
        <v>1647</v>
      </c>
      <c r="P20" s="171" t="s">
        <v>1648</v>
      </c>
    </row>
    <row r="21" spans="2:16" x14ac:dyDescent="0.25">
      <c r="B21" s="115">
        <v>11</v>
      </c>
      <c r="C21" s="178" t="s">
        <v>610</v>
      </c>
      <c r="D21" s="178" t="s">
        <v>112</v>
      </c>
      <c r="E21" s="178" t="s">
        <v>1637</v>
      </c>
      <c r="F21" s="178" t="s">
        <v>150</v>
      </c>
      <c r="G21" s="115">
        <v>54</v>
      </c>
      <c r="H21" s="178" t="s">
        <v>709</v>
      </c>
      <c r="I21" s="178" t="s">
        <v>634</v>
      </c>
      <c r="J21" s="178" t="s">
        <v>1649</v>
      </c>
      <c r="K21" s="178" t="s">
        <v>636</v>
      </c>
      <c r="L21" s="115" t="s">
        <v>1635</v>
      </c>
      <c r="M21" s="157">
        <v>5.5358796296296288E-2</v>
      </c>
      <c r="N21" s="178" t="s">
        <v>334</v>
      </c>
      <c r="O21" s="171" t="s">
        <v>1650</v>
      </c>
      <c r="P21" s="171" t="s">
        <v>1651</v>
      </c>
    </row>
    <row r="22" spans="2:16" x14ac:dyDescent="0.25">
      <c r="B22" s="115">
        <v>12</v>
      </c>
      <c r="C22" s="178" t="s">
        <v>608</v>
      </c>
      <c r="D22" s="178" t="s">
        <v>112</v>
      </c>
      <c r="E22" s="178" t="s">
        <v>613</v>
      </c>
      <c r="F22" s="178" t="s">
        <v>146</v>
      </c>
      <c r="G22" s="115">
        <v>53</v>
      </c>
      <c r="H22" s="178" t="s">
        <v>634</v>
      </c>
      <c r="I22" s="178" t="s">
        <v>651</v>
      </c>
      <c r="J22" s="178" t="s">
        <v>1652</v>
      </c>
      <c r="K22" s="178" t="s">
        <v>636</v>
      </c>
      <c r="L22" s="115" t="s">
        <v>1635</v>
      </c>
      <c r="M22" s="157">
        <v>5.5300925925925927E-2</v>
      </c>
      <c r="N22" s="178" t="s">
        <v>364</v>
      </c>
      <c r="O22" s="171" t="s">
        <v>1653</v>
      </c>
      <c r="P22" s="171" t="s">
        <v>1654</v>
      </c>
    </row>
    <row r="23" spans="2:16" x14ac:dyDescent="0.25">
      <c r="B23" s="115">
        <v>13</v>
      </c>
      <c r="C23" s="178" t="s">
        <v>603</v>
      </c>
      <c r="D23" s="178" t="s">
        <v>112</v>
      </c>
      <c r="E23" s="178" t="s">
        <v>612</v>
      </c>
      <c r="F23" s="178" t="s">
        <v>149</v>
      </c>
      <c r="G23" s="115">
        <v>51</v>
      </c>
      <c r="H23" s="178" t="s">
        <v>954</v>
      </c>
      <c r="I23" s="178" t="s">
        <v>651</v>
      </c>
      <c r="J23" s="178" t="s">
        <v>1162</v>
      </c>
      <c r="K23" s="178" t="s">
        <v>636</v>
      </c>
      <c r="L23" s="115" t="s">
        <v>1635</v>
      </c>
      <c r="M23" s="157">
        <v>5.6168981481481479E-2</v>
      </c>
      <c r="N23" s="178" t="s">
        <v>348</v>
      </c>
      <c r="O23" s="171" t="s">
        <v>1655</v>
      </c>
      <c r="P23" s="171" t="s">
        <v>1656</v>
      </c>
    </row>
    <row r="24" spans="2:16" x14ac:dyDescent="0.25">
      <c r="B24" s="115">
        <v>14</v>
      </c>
      <c r="C24" s="178" t="s">
        <v>604</v>
      </c>
      <c r="D24" s="178" t="s">
        <v>112</v>
      </c>
      <c r="E24" s="178" t="s">
        <v>602</v>
      </c>
      <c r="F24" s="178" t="s">
        <v>150</v>
      </c>
      <c r="G24" s="115">
        <v>117</v>
      </c>
      <c r="H24" s="178" t="s">
        <v>859</v>
      </c>
      <c r="I24" s="178" t="s">
        <v>634</v>
      </c>
      <c r="J24" s="178" t="s">
        <v>1657</v>
      </c>
      <c r="K24" s="178" t="s">
        <v>636</v>
      </c>
      <c r="L24" s="115" t="s">
        <v>1635</v>
      </c>
      <c r="M24" s="157">
        <v>7.3356481481481481E-2</v>
      </c>
      <c r="N24" s="178" t="s">
        <v>166</v>
      </c>
      <c r="O24" s="171" t="s">
        <v>1658</v>
      </c>
      <c r="P24" s="171" t="s">
        <v>1659</v>
      </c>
    </row>
    <row r="25" spans="2:16" x14ac:dyDescent="0.25">
      <c r="B25" s="115">
        <v>15</v>
      </c>
      <c r="C25" s="178" t="s">
        <v>438</v>
      </c>
      <c r="D25" s="178" t="s">
        <v>112</v>
      </c>
      <c r="E25" s="178" t="s">
        <v>611</v>
      </c>
      <c r="F25" s="178" t="s">
        <v>146</v>
      </c>
      <c r="G25" s="115">
        <v>42</v>
      </c>
      <c r="H25" s="178" t="s">
        <v>1558</v>
      </c>
      <c r="I25" s="178" t="s">
        <v>634</v>
      </c>
      <c r="J25" s="178" t="s">
        <v>1660</v>
      </c>
      <c r="K25" s="178" t="s">
        <v>636</v>
      </c>
      <c r="L25" s="115" t="s">
        <v>1635</v>
      </c>
      <c r="M25" s="157">
        <v>4.8425925925925928E-2</v>
      </c>
      <c r="N25" s="178" t="s">
        <v>22</v>
      </c>
      <c r="O25" s="171" t="s">
        <v>1661</v>
      </c>
      <c r="P25" s="171" t="s">
        <v>1662</v>
      </c>
    </row>
    <row r="26" spans="2:16" x14ac:dyDescent="0.25">
      <c r="B26" s="115">
        <v>16</v>
      </c>
      <c r="C26" s="178" t="s">
        <v>607</v>
      </c>
      <c r="D26" s="178" t="s">
        <v>6</v>
      </c>
      <c r="E26" s="178" t="s">
        <v>1616</v>
      </c>
      <c r="F26" s="178" t="s">
        <v>306</v>
      </c>
      <c r="G26" s="115">
        <v>32</v>
      </c>
      <c r="H26" s="178" t="s">
        <v>728</v>
      </c>
      <c r="I26" s="178" t="s">
        <v>1663</v>
      </c>
      <c r="J26" s="178" t="s">
        <v>1664</v>
      </c>
      <c r="K26" s="178" t="s">
        <v>636</v>
      </c>
      <c r="L26" s="115" t="s">
        <v>1635</v>
      </c>
      <c r="M26" s="157">
        <v>3.6921296296296292E-2</v>
      </c>
      <c r="N26" s="178" t="s">
        <v>338</v>
      </c>
      <c r="O26" s="171" t="s">
        <v>1665</v>
      </c>
      <c r="P26" s="171" t="s">
        <v>1666</v>
      </c>
    </row>
    <row r="27" spans="2:16" x14ac:dyDescent="0.25">
      <c r="B27" s="115">
        <v>17</v>
      </c>
      <c r="C27" s="178" t="s">
        <v>1616</v>
      </c>
      <c r="D27" s="178" t="s">
        <v>112</v>
      </c>
      <c r="E27" s="178" t="s">
        <v>434</v>
      </c>
      <c r="F27" s="178" t="s">
        <v>146</v>
      </c>
      <c r="G27" s="115">
        <v>15</v>
      </c>
      <c r="H27" s="178" t="s">
        <v>634</v>
      </c>
      <c r="I27" s="178" t="s">
        <v>634</v>
      </c>
      <c r="J27" s="178" t="s">
        <v>1667</v>
      </c>
      <c r="K27" s="178" t="s">
        <v>636</v>
      </c>
      <c r="L27" s="115" t="s">
        <v>1635</v>
      </c>
      <c r="M27" s="157">
        <v>1.0393518518518519E-2</v>
      </c>
      <c r="N27" s="178" t="s">
        <v>545</v>
      </c>
      <c r="O27" s="171" t="s">
        <v>1668</v>
      </c>
      <c r="P27" s="171" t="s">
        <v>1669</v>
      </c>
    </row>
    <row r="28" spans="2:16" x14ac:dyDescent="0.25">
      <c r="B28" s="115">
        <v>18</v>
      </c>
      <c r="C28" s="178" t="s">
        <v>611</v>
      </c>
      <c r="D28" s="178" t="s">
        <v>112</v>
      </c>
      <c r="E28" s="178" t="s">
        <v>607</v>
      </c>
      <c r="F28" s="178" t="s">
        <v>146</v>
      </c>
      <c r="G28" s="115">
        <v>13</v>
      </c>
      <c r="H28" s="178" t="s">
        <v>634</v>
      </c>
      <c r="I28" s="178" t="s">
        <v>634</v>
      </c>
      <c r="J28" s="178" t="s">
        <v>1670</v>
      </c>
      <c r="K28" s="178" t="s">
        <v>636</v>
      </c>
      <c r="L28" s="115" t="s">
        <v>1635</v>
      </c>
      <c r="M28" s="157">
        <v>1.1296296296296296E-2</v>
      </c>
      <c r="N28" s="178" t="s">
        <v>912</v>
      </c>
      <c r="O28" s="171" t="s">
        <v>1671</v>
      </c>
      <c r="P28" s="171" t="s">
        <v>1279</v>
      </c>
    </row>
    <row r="29" spans="2:16" x14ac:dyDescent="0.25">
      <c r="B29" s="115">
        <v>19</v>
      </c>
      <c r="C29" s="178" t="s">
        <v>602</v>
      </c>
      <c r="D29" s="178" t="s">
        <v>6</v>
      </c>
      <c r="E29" s="178" t="s">
        <v>438</v>
      </c>
      <c r="F29" s="178" t="s">
        <v>148</v>
      </c>
      <c r="G29" s="115">
        <v>68</v>
      </c>
      <c r="H29" s="178" t="s">
        <v>1672</v>
      </c>
      <c r="I29" s="178" t="s">
        <v>1673</v>
      </c>
      <c r="J29" s="178" t="s">
        <v>1674</v>
      </c>
      <c r="K29" s="178" t="s">
        <v>636</v>
      </c>
      <c r="L29" s="115" t="s">
        <v>1635</v>
      </c>
      <c r="M29" s="157">
        <v>6.598379629629629E-2</v>
      </c>
      <c r="N29" s="178" t="s">
        <v>1020</v>
      </c>
      <c r="O29" s="171" t="s">
        <v>1675</v>
      </c>
      <c r="P29" s="171" t="s">
        <v>1022</v>
      </c>
    </row>
    <row r="30" spans="2:16" x14ac:dyDescent="0.25">
      <c r="B30" s="115">
        <v>20</v>
      </c>
      <c r="C30" s="178" t="s">
        <v>612</v>
      </c>
      <c r="D30" s="178" t="s">
        <v>112</v>
      </c>
      <c r="E30" s="178" t="s">
        <v>604</v>
      </c>
      <c r="F30" s="178" t="s">
        <v>150</v>
      </c>
      <c r="G30" s="115">
        <v>85</v>
      </c>
      <c r="H30" s="178" t="s">
        <v>634</v>
      </c>
      <c r="I30" s="178" t="s">
        <v>634</v>
      </c>
      <c r="J30" s="178" t="s">
        <v>1676</v>
      </c>
      <c r="K30" s="178" t="s">
        <v>636</v>
      </c>
      <c r="L30" s="115" t="s">
        <v>1635</v>
      </c>
      <c r="M30" s="157">
        <v>7.1145833333333339E-2</v>
      </c>
      <c r="N30" s="178" t="s">
        <v>13</v>
      </c>
      <c r="O30" s="171" t="s">
        <v>1677</v>
      </c>
      <c r="P30" s="171" t="s">
        <v>1678</v>
      </c>
    </row>
    <row r="31" spans="2:16" x14ac:dyDescent="0.25">
      <c r="B31" s="115">
        <v>21</v>
      </c>
      <c r="C31" s="178" t="s">
        <v>613</v>
      </c>
      <c r="D31" s="178" t="s">
        <v>6</v>
      </c>
      <c r="E31" s="178" t="s">
        <v>603</v>
      </c>
      <c r="F31" s="178" t="s">
        <v>306</v>
      </c>
      <c r="G31" s="115">
        <v>31</v>
      </c>
      <c r="H31" s="178" t="s">
        <v>728</v>
      </c>
      <c r="I31" s="178" t="s">
        <v>1679</v>
      </c>
      <c r="J31" s="178" t="s">
        <v>1680</v>
      </c>
      <c r="K31" s="178" t="s">
        <v>636</v>
      </c>
      <c r="L31" s="115" t="s">
        <v>1635</v>
      </c>
      <c r="M31" s="157">
        <v>3.0266203703703708E-2</v>
      </c>
      <c r="N31" s="178" t="s">
        <v>25</v>
      </c>
      <c r="O31" s="171" t="s">
        <v>1681</v>
      </c>
      <c r="P31" s="171" t="s">
        <v>712</v>
      </c>
    </row>
    <row r="32" spans="2:16" x14ac:dyDescent="0.25">
      <c r="B32" s="115">
        <v>22</v>
      </c>
      <c r="C32" s="178" t="s">
        <v>1637</v>
      </c>
      <c r="D32" s="178" t="s">
        <v>112</v>
      </c>
      <c r="E32" s="178" t="s">
        <v>608</v>
      </c>
      <c r="F32" s="178" t="s">
        <v>149</v>
      </c>
      <c r="G32" s="115">
        <v>53</v>
      </c>
      <c r="H32" s="178" t="s">
        <v>634</v>
      </c>
      <c r="I32" s="178" t="s">
        <v>634</v>
      </c>
      <c r="J32" s="178" t="s">
        <v>1682</v>
      </c>
      <c r="K32" s="178" t="s">
        <v>636</v>
      </c>
      <c r="L32" s="115" t="s">
        <v>1635</v>
      </c>
      <c r="M32" s="157">
        <v>5.2083333333333336E-2</v>
      </c>
      <c r="N32" s="178" t="s">
        <v>1683</v>
      </c>
      <c r="O32" s="171" t="s">
        <v>1684</v>
      </c>
      <c r="P32" s="171" t="s">
        <v>1685</v>
      </c>
    </row>
    <row r="33" spans="2:16" x14ac:dyDescent="0.25">
      <c r="B33" s="115">
        <v>23</v>
      </c>
      <c r="C33" s="178" t="s">
        <v>609</v>
      </c>
      <c r="D33" s="178" t="s">
        <v>112</v>
      </c>
      <c r="E33" s="178" t="s">
        <v>610</v>
      </c>
      <c r="F33" s="178" t="s">
        <v>149</v>
      </c>
      <c r="G33" s="115">
        <v>35</v>
      </c>
      <c r="H33" s="178" t="s">
        <v>634</v>
      </c>
      <c r="I33" s="178" t="s">
        <v>634</v>
      </c>
      <c r="J33" s="178" t="s">
        <v>1686</v>
      </c>
      <c r="K33" s="178" t="s">
        <v>636</v>
      </c>
      <c r="L33" s="115" t="s">
        <v>1635</v>
      </c>
      <c r="M33" s="157">
        <v>4.4814814814814814E-2</v>
      </c>
      <c r="N33" s="178" t="s">
        <v>1687</v>
      </c>
      <c r="O33" s="171" t="s">
        <v>1688</v>
      </c>
      <c r="P33" s="171" t="s">
        <v>1689</v>
      </c>
    </row>
    <row r="34" spans="2:16" x14ac:dyDescent="0.25">
      <c r="B34" s="115">
        <v>24</v>
      </c>
      <c r="C34" s="178" t="s">
        <v>605</v>
      </c>
      <c r="D34" s="178" t="s">
        <v>112</v>
      </c>
      <c r="E34" s="178" t="s">
        <v>606</v>
      </c>
      <c r="F34" s="178" t="s">
        <v>146</v>
      </c>
      <c r="G34" s="115">
        <v>95</v>
      </c>
      <c r="H34" s="178" t="s">
        <v>634</v>
      </c>
      <c r="I34" s="178" t="s">
        <v>651</v>
      </c>
      <c r="J34" s="178" t="s">
        <v>1690</v>
      </c>
      <c r="K34" s="178" t="s">
        <v>636</v>
      </c>
      <c r="L34" s="115" t="s">
        <v>1635</v>
      </c>
      <c r="M34" s="157">
        <v>6.9733796296296294E-2</v>
      </c>
      <c r="N34" s="178" t="s">
        <v>1691</v>
      </c>
      <c r="O34" s="171" t="s">
        <v>1692</v>
      </c>
      <c r="P34" s="171" t="s">
        <v>1693</v>
      </c>
    </row>
    <row r="35" spans="2:16" x14ac:dyDescent="0.25">
      <c r="B35" s="115">
        <v>25</v>
      </c>
      <c r="C35" s="178" t="s">
        <v>434</v>
      </c>
      <c r="D35" s="178" t="s">
        <v>112</v>
      </c>
      <c r="E35" s="178" t="s">
        <v>606</v>
      </c>
      <c r="F35" s="178" t="s">
        <v>150</v>
      </c>
      <c r="G35" s="115">
        <v>74</v>
      </c>
      <c r="H35" s="178" t="s">
        <v>634</v>
      </c>
      <c r="I35" s="178" t="s">
        <v>634</v>
      </c>
      <c r="J35" s="178" t="s">
        <v>1694</v>
      </c>
      <c r="K35" s="178" t="s">
        <v>636</v>
      </c>
      <c r="L35" s="115" t="s">
        <v>1635</v>
      </c>
      <c r="M35" s="157">
        <v>6.6678240740740746E-2</v>
      </c>
      <c r="N35" s="178" t="s">
        <v>567</v>
      </c>
      <c r="O35" s="171" t="s">
        <v>1695</v>
      </c>
      <c r="P35" s="171" t="s">
        <v>584</v>
      </c>
    </row>
    <row r="36" spans="2:16" x14ac:dyDescent="0.25">
      <c r="B36" s="115">
        <v>26</v>
      </c>
      <c r="C36" s="178" t="s">
        <v>610</v>
      </c>
      <c r="D36" s="178" t="s">
        <v>6</v>
      </c>
      <c r="E36" s="178" t="s">
        <v>605</v>
      </c>
      <c r="F36" s="178" t="s">
        <v>153</v>
      </c>
      <c r="G36" s="115">
        <v>71</v>
      </c>
      <c r="H36" s="178" t="s">
        <v>1696</v>
      </c>
      <c r="I36" s="178" t="s">
        <v>1697</v>
      </c>
      <c r="J36" s="178" t="s">
        <v>1698</v>
      </c>
      <c r="K36" s="178" t="s">
        <v>636</v>
      </c>
      <c r="L36" s="115" t="s">
        <v>1699</v>
      </c>
      <c r="M36" s="157">
        <v>6.7511574074074085E-2</v>
      </c>
      <c r="N36" s="178" t="s">
        <v>1700</v>
      </c>
      <c r="O36" s="171" t="s">
        <v>1701</v>
      </c>
      <c r="P36" s="171" t="s">
        <v>1702</v>
      </c>
    </row>
    <row r="37" spans="2:16" x14ac:dyDescent="0.25">
      <c r="B37" s="115">
        <v>27</v>
      </c>
      <c r="C37" s="178" t="s">
        <v>608</v>
      </c>
      <c r="D37" s="178" t="s">
        <v>112</v>
      </c>
      <c r="E37" s="178" t="s">
        <v>609</v>
      </c>
      <c r="F37" s="178" t="s">
        <v>149</v>
      </c>
      <c r="G37" s="115">
        <v>90</v>
      </c>
      <c r="H37" s="178" t="s">
        <v>634</v>
      </c>
      <c r="I37" s="178" t="s">
        <v>634</v>
      </c>
      <c r="J37" s="178" t="s">
        <v>1703</v>
      </c>
      <c r="K37" s="178" t="s">
        <v>636</v>
      </c>
      <c r="L37" s="115" t="s">
        <v>1699</v>
      </c>
      <c r="M37" s="157">
        <v>6.7280092592592586E-2</v>
      </c>
      <c r="N37" s="178" t="s">
        <v>109</v>
      </c>
      <c r="O37" s="171" t="s">
        <v>1704</v>
      </c>
      <c r="P37" s="171" t="s">
        <v>1705</v>
      </c>
    </row>
    <row r="38" spans="2:16" x14ac:dyDescent="0.25">
      <c r="B38" s="115">
        <v>28</v>
      </c>
      <c r="C38" s="178" t="s">
        <v>603</v>
      </c>
      <c r="D38" s="178" t="s">
        <v>112</v>
      </c>
      <c r="E38" s="178" t="s">
        <v>1637</v>
      </c>
      <c r="F38" s="178" t="s">
        <v>150</v>
      </c>
      <c r="G38" s="115">
        <v>61</v>
      </c>
      <c r="H38" s="178" t="s">
        <v>1706</v>
      </c>
      <c r="I38" s="178" t="s">
        <v>634</v>
      </c>
      <c r="J38" s="178" t="s">
        <v>1707</v>
      </c>
      <c r="K38" s="178" t="s">
        <v>636</v>
      </c>
      <c r="L38" s="115" t="s">
        <v>1699</v>
      </c>
      <c r="M38" s="157">
        <v>5.5578703703703707E-2</v>
      </c>
      <c r="N38" s="178" t="s">
        <v>912</v>
      </c>
      <c r="O38" s="171" t="s">
        <v>1708</v>
      </c>
      <c r="P38" s="171" t="s">
        <v>914</v>
      </c>
    </row>
    <row r="39" spans="2:16" x14ac:dyDescent="0.25">
      <c r="B39" s="115">
        <v>29</v>
      </c>
      <c r="C39" s="178" t="s">
        <v>604</v>
      </c>
      <c r="D39" s="178" t="s">
        <v>112</v>
      </c>
      <c r="E39" s="178" t="s">
        <v>613</v>
      </c>
      <c r="F39" s="178" t="s">
        <v>149</v>
      </c>
      <c r="G39" s="115">
        <v>124</v>
      </c>
      <c r="H39" s="178" t="s">
        <v>1064</v>
      </c>
      <c r="I39" s="178" t="s">
        <v>651</v>
      </c>
      <c r="J39" s="178" t="s">
        <v>1709</v>
      </c>
      <c r="K39" s="178" t="s">
        <v>636</v>
      </c>
      <c r="L39" s="115" t="s">
        <v>1699</v>
      </c>
      <c r="M39" s="157">
        <v>7.5891203703703711E-2</v>
      </c>
      <c r="N39" s="178" t="s">
        <v>339</v>
      </c>
      <c r="O39" s="171" t="s">
        <v>1710</v>
      </c>
      <c r="P39" s="171" t="s">
        <v>1711</v>
      </c>
    </row>
    <row r="40" spans="2:16" x14ac:dyDescent="0.25">
      <c r="B40" s="115">
        <v>30</v>
      </c>
      <c r="C40" s="178" t="s">
        <v>438</v>
      </c>
      <c r="D40" s="178" t="s">
        <v>7</v>
      </c>
      <c r="E40" s="178" t="s">
        <v>612</v>
      </c>
      <c r="F40" s="178" t="s">
        <v>148</v>
      </c>
      <c r="G40" s="115">
        <v>56</v>
      </c>
      <c r="H40" s="178" t="s">
        <v>1712</v>
      </c>
      <c r="I40" s="178" t="s">
        <v>1713</v>
      </c>
      <c r="J40" s="178" t="s">
        <v>1714</v>
      </c>
      <c r="K40" s="178" t="s">
        <v>636</v>
      </c>
      <c r="L40" s="115" t="s">
        <v>1699</v>
      </c>
      <c r="M40" s="157">
        <v>6.3946759259259259E-2</v>
      </c>
      <c r="N40" s="178" t="s">
        <v>912</v>
      </c>
      <c r="O40" s="171" t="s">
        <v>1715</v>
      </c>
      <c r="P40" s="171" t="s">
        <v>1545</v>
      </c>
    </row>
    <row r="41" spans="2:16" x14ac:dyDescent="0.25">
      <c r="B41" s="115">
        <v>31</v>
      </c>
      <c r="C41" s="178" t="s">
        <v>607</v>
      </c>
      <c r="D41" s="178" t="s">
        <v>6</v>
      </c>
      <c r="E41" s="178" t="s">
        <v>602</v>
      </c>
      <c r="F41" s="178" t="s">
        <v>148</v>
      </c>
      <c r="G41" s="115">
        <v>43</v>
      </c>
      <c r="H41" s="178" t="s">
        <v>1716</v>
      </c>
      <c r="I41" s="178" t="s">
        <v>1717</v>
      </c>
      <c r="J41" s="178" t="s">
        <v>1718</v>
      </c>
      <c r="K41" s="178" t="s">
        <v>636</v>
      </c>
      <c r="L41" s="115" t="s">
        <v>1699</v>
      </c>
      <c r="M41" s="157">
        <v>6.2314814814814816E-2</v>
      </c>
      <c r="N41" s="178" t="s">
        <v>1581</v>
      </c>
      <c r="O41" s="171" t="s">
        <v>1719</v>
      </c>
      <c r="P41" s="171" t="s">
        <v>1583</v>
      </c>
    </row>
    <row r="42" spans="2:16" x14ac:dyDescent="0.25">
      <c r="B42" s="115">
        <v>32</v>
      </c>
      <c r="C42" s="178" t="s">
        <v>1616</v>
      </c>
      <c r="D42" s="178" t="s">
        <v>112</v>
      </c>
      <c r="E42" s="178" t="s">
        <v>611</v>
      </c>
      <c r="F42" s="178" t="s">
        <v>149</v>
      </c>
      <c r="G42" s="115">
        <v>50</v>
      </c>
      <c r="H42" s="178" t="s">
        <v>634</v>
      </c>
      <c r="I42" s="178" t="s">
        <v>634</v>
      </c>
      <c r="J42" s="178" t="s">
        <v>1720</v>
      </c>
      <c r="K42" s="178" t="s">
        <v>636</v>
      </c>
      <c r="L42" s="115" t="s">
        <v>1699</v>
      </c>
      <c r="M42" s="157">
        <v>4.3912037037037034E-2</v>
      </c>
      <c r="N42" s="178" t="s">
        <v>1721</v>
      </c>
      <c r="O42" s="171" t="s">
        <v>1722</v>
      </c>
      <c r="P42" s="171" t="s">
        <v>1723</v>
      </c>
    </row>
    <row r="43" spans="2:16" x14ac:dyDescent="0.25">
      <c r="B43" s="115">
        <v>33</v>
      </c>
      <c r="C43" s="178" t="s">
        <v>611</v>
      </c>
      <c r="D43" s="178" t="s">
        <v>112</v>
      </c>
      <c r="E43" s="178" t="s">
        <v>434</v>
      </c>
      <c r="F43" s="178" t="s">
        <v>149</v>
      </c>
      <c r="G43" s="115">
        <v>45</v>
      </c>
      <c r="H43" s="178" t="s">
        <v>634</v>
      </c>
      <c r="I43" s="178" t="s">
        <v>634</v>
      </c>
      <c r="J43" s="178" t="s">
        <v>1724</v>
      </c>
      <c r="K43" s="178" t="s">
        <v>636</v>
      </c>
      <c r="L43" s="115" t="s">
        <v>1699</v>
      </c>
      <c r="M43" s="157">
        <v>4.8715277777777781E-2</v>
      </c>
      <c r="N43" s="178" t="s">
        <v>464</v>
      </c>
      <c r="O43" s="171" t="s">
        <v>1725</v>
      </c>
      <c r="P43" s="171" t="s">
        <v>1726</v>
      </c>
    </row>
    <row r="44" spans="2:16" x14ac:dyDescent="0.25">
      <c r="B44" s="115">
        <v>34</v>
      </c>
      <c r="C44" s="178" t="s">
        <v>602</v>
      </c>
      <c r="D44" s="178" t="s">
        <v>6</v>
      </c>
      <c r="E44" s="178" t="s">
        <v>1616</v>
      </c>
      <c r="F44" s="178" t="s">
        <v>148</v>
      </c>
      <c r="G44" s="115">
        <v>50</v>
      </c>
      <c r="H44" s="178" t="s">
        <v>1171</v>
      </c>
      <c r="I44" s="178" t="s">
        <v>1727</v>
      </c>
      <c r="J44" s="178" t="s">
        <v>1728</v>
      </c>
      <c r="K44" s="178" t="s">
        <v>636</v>
      </c>
      <c r="L44" s="115" t="s">
        <v>1699</v>
      </c>
      <c r="M44" s="157">
        <v>5.0601851851851849E-2</v>
      </c>
      <c r="N44" s="178" t="s">
        <v>1729</v>
      </c>
      <c r="O44" s="171" t="s">
        <v>1730</v>
      </c>
      <c r="P44" s="171" t="s">
        <v>1731</v>
      </c>
    </row>
    <row r="45" spans="2:16" x14ac:dyDescent="0.25">
      <c r="B45" s="115">
        <v>35</v>
      </c>
      <c r="C45" s="178" t="s">
        <v>612</v>
      </c>
      <c r="D45" s="178" t="s">
        <v>6</v>
      </c>
      <c r="E45" s="178" t="s">
        <v>607</v>
      </c>
      <c r="F45" s="178" t="s">
        <v>148</v>
      </c>
      <c r="G45" s="115">
        <v>64</v>
      </c>
      <c r="H45" s="178" t="s">
        <v>1732</v>
      </c>
      <c r="I45" s="178" t="s">
        <v>1733</v>
      </c>
      <c r="J45" s="178" t="s">
        <v>1734</v>
      </c>
      <c r="K45" s="178" t="s">
        <v>636</v>
      </c>
      <c r="L45" s="115" t="s">
        <v>1699</v>
      </c>
      <c r="M45" s="157">
        <v>6.8576388888888895E-2</v>
      </c>
      <c r="N45" s="178" t="s">
        <v>363</v>
      </c>
      <c r="O45" s="171" t="s">
        <v>1735</v>
      </c>
      <c r="P45" s="171" t="s">
        <v>1736</v>
      </c>
    </row>
    <row r="46" spans="2:16" x14ac:dyDescent="0.25">
      <c r="B46" s="115">
        <v>36</v>
      </c>
      <c r="C46" s="178" t="s">
        <v>613</v>
      </c>
      <c r="D46" s="178" t="s">
        <v>6</v>
      </c>
      <c r="E46" s="178" t="s">
        <v>438</v>
      </c>
      <c r="F46" s="178" t="s">
        <v>148</v>
      </c>
      <c r="G46" s="115">
        <v>93</v>
      </c>
      <c r="H46" s="178" t="s">
        <v>1737</v>
      </c>
      <c r="I46" s="178" t="s">
        <v>1738</v>
      </c>
      <c r="J46" s="178" t="s">
        <v>1739</v>
      </c>
      <c r="K46" s="178" t="s">
        <v>636</v>
      </c>
      <c r="L46" s="115" t="s">
        <v>1699</v>
      </c>
      <c r="M46" s="157">
        <v>7.228009259259259E-2</v>
      </c>
      <c r="N46" s="178" t="s">
        <v>1204</v>
      </c>
      <c r="O46" s="171" t="s">
        <v>1740</v>
      </c>
      <c r="P46" s="171" t="s">
        <v>1741</v>
      </c>
    </row>
    <row r="47" spans="2:16" x14ac:dyDescent="0.25">
      <c r="B47" s="115">
        <v>37</v>
      </c>
      <c r="C47" s="178" t="s">
        <v>1637</v>
      </c>
      <c r="D47" s="178" t="s">
        <v>112</v>
      </c>
      <c r="E47" s="178" t="s">
        <v>604</v>
      </c>
      <c r="F47" s="178" t="s">
        <v>149</v>
      </c>
      <c r="G47" s="115">
        <v>110</v>
      </c>
      <c r="H47" s="178" t="s">
        <v>634</v>
      </c>
      <c r="I47" s="178" t="s">
        <v>723</v>
      </c>
      <c r="J47" s="178" t="s">
        <v>1742</v>
      </c>
      <c r="K47" s="178" t="s">
        <v>636</v>
      </c>
      <c r="L47" s="115" t="s">
        <v>1699</v>
      </c>
      <c r="M47" s="157">
        <v>7.2708333333333333E-2</v>
      </c>
      <c r="N47" s="178" t="s">
        <v>1743</v>
      </c>
      <c r="O47" s="171" t="s">
        <v>1744</v>
      </c>
      <c r="P47" s="171" t="s">
        <v>1745</v>
      </c>
    </row>
    <row r="48" spans="2:16" x14ac:dyDescent="0.25">
      <c r="B48" s="115">
        <v>38</v>
      </c>
      <c r="C48" s="178" t="s">
        <v>609</v>
      </c>
      <c r="D48" s="178" t="s">
        <v>112</v>
      </c>
      <c r="E48" s="178" t="s">
        <v>603</v>
      </c>
      <c r="F48" s="178" t="s">
        <v>146</v>
      </c>
      <c r="G48" s="115">
        <v>95</v>
      </c>
      <c r="H48" s="178" t="s">
        <v>634</v>
      </c>
      <c r="I48" s="178" t="s">
        <v>634</v>
      </c>
      <c r="J48" s="178" t="s">
        <v>1746</v>
      </c>
      <c r="K48" s="178" t="s">
        <v>636</v>
      </c>
      <c r="L48" s="115" t="s">
        <v>1699</v>
      </c>
      <c r="M48" s="157">
        <v>7.0833333333333331E-2</v>
      </c>
      <c r="N48" s="178" t="s">
        <v>461</v>
      </c>
      <c r="O48" s="171" t="s">
        <v>1747</v>
      </c>
      <c r="P48" s="171" t="s">
        <v>1276</v>
      </c>
    </row>
    <row r="49" spans="2:16" x14ac:dyDescent="0.25">
      <c r="B49" s="115">
        <v>39</v>
      </c>
      <c r="C49" s="178" t="s">
        <v>605</v>
      </c>
      <c r="D49" s="178" t="s">
        <v>112</v>
      </c>
      <c r="E49" s="178" t="s">
        <v>608</v>
      </c>
      <c r="F49" s="178" t="s">
        <v>149</v>
      </c>
      <c r="G49" s="115">
        <v>78</v>
      </c>
      <c r="H49" s="178" t="s">
        <v>634</v>
      </c>
      <c r="I49" s="178" t="s">
        <v>634</v>
      </c>
      <c r="J49" s="178" t="s">
        <v>1748</v>
      </c>
      <c r="K49" s="178" t="s">
        <v>636</v>
      </c>
      <c r="L49" s="115" t="s">
        <v>1699</v>
      </c>
      <c r="M49" s="157">
        <v>6.2986111111111118E-2</v>
      </c>
      <c r="N49" s="178" t="s">
        <v>1749</v>
      </c>
      <c r="O49" s="171" t="s">
        <v>1750</v>
      </c>
      <c r="P49" s="171" t="s">
        <v>1751</v>
      </c>
    </row>
    <row r="50" spans="2:16" x14ac:dyDescent="0.25">
      <c r="B50" s="115">
        <v>40</v>
      </c>
      <c r="C50" s="178" t="s">
        <v>606</v>
      </c>
      <c r="D50" s="178" t="s">
        <v>112</v>
      </c>
      <c r="E50" s="178" t="s">
        <v>610</v>
      </c>
      <c r="F50" s="178" t="s">
        <v>146</v>
      </c>
      <c r="G50" s="115">
        <v>38</v>
      </c>
      <c r="H50" s="178" t="s">
        <v>651</v>
      </c>
      <c r="I50" s="178" t="s">
        <v>1752</v>
      </c>
      <c r="J50" s="178" t="s">
        <v>1753</v>
      </c>
      <c r="K50" s="178" t="s">
        <v>636</v>
      </c>
      <c r="L50" s="115" t="s">
        <v>1699</v>
      </c>
      <c r="M50" s="157">
        <v>4.7731481481481486E-2</v>
      </c>
      <c r="N50" s="178" t="s">
        <v>22</v>
      </c>
      <c r="O50" s="171" t="s">
        <v>1754</v>
      </c>
      <c r="P50" s="171" t="s">
        <v>1662</v>
      </c>
    </row>
    <row r="51" spans="2:16" x14ac:dyDescent="0.25">
      <c r="B51" s="115">
        <v>41</v>
      </c>
      <c r="C51" s="178" t="s">
        <v>434</v>
      </c>
      <c r="D51" s="178" t="s">
        <v>6</v>
      </c>
      <c r="E51" s="178" t="s">
        <v>610</v>
      </c>
      <c r="F51" s="178" t="s">
        <v>150</v>
      </c>
      <c r="G51" s="115">
        <v>75</v>
      </c>
      <c r="H51" s="178" t="s">
        <v>1610</v>
      </c>
      <c r="I51" s="178" t="s">
        <v>1755</v>
      </c>
      <c r="J51" s="178" t="s">
        <v>1756</v>
      </c>
      <c r="K51" s="178" t="s">
        <v>636</v>
      </c>
      <c r="L51" s="115" t="s">
        <v>1757</v>
      </c>
      <c r="M51" s="157">
        <v>6.6168981481481481E-2</v>
      </c>
      <c r="N51" s="178" t="s">
        <v>261</v>
      </c>
      <c r="O51" s="171" t="s">
        <v>1758</v>
      </c>
      <c r="P51" s="171" t="s">
        <v>1759</v>
      </c>
    </row>
    <row r="52" spans="2:16" x14ac:dyDescent="0.25">
      <c r="B52" s="115">
        <v>42</v>
      </c>
      <c r="C52" s="178" t="s">
        <v>608</v>
      </c>
      <c r="D52" s="178" t="s">
        <v>112</v>
      </c>
      <c r="E52" s="178" t="s">
        <v>606</v>
      </c>
      <c r="F52" s="178" t="s">
        <v>150</v>
      </c>
      <c r="G52" s="115">
        <v>87</v>
      </c>
      <c r="H52" s="178" t="s">
        <v>634</v>
      </c>
      <c r="I52" s="178" t="s">
        <v>634</v>
      </c>
      <c r="J52" s="178" t="s">
        <v>1760</v>
      </c>
      <c r="K52" s="178" t="s">
        <v>636</v>
      </c>
      <c r="L52" s="115" t="s">
        <v>1757</v>
      </c>
      <c r="M52" s="157">
        <v>6.9513888888888889E-2</v>
      </c>
      <c r="N52" s="178" t="s">
        <v>1761</v>
      </c>
      <c r="O52" s="171" t="s">
        <v>1762</v>
      </c>
      <c r="P52" s="171" t="s">
        <v>1763</v>
      </c>
    </row>
    <row r="53" spans="2:16" x14ac:dyDescent="0.25">
      <c r="B53" s="115">
        <v>43</v>
      </c>
      <c r="C53" s="178" t="s">
        <v>603</v>
      </c>
      <c r="D53" s="178" t="s">
        <v>6</v>
      </c>
      <c r="E53" s="178" t="s">
        <v>605</v>
      </c>
      <c r="F53" s="178" t="s">
        <v>150</v>
      </c>
      <c r="G53" s="115">
        <v>75</v>
      </c>
      <c r="H53" s="178" t="s">
        <v>1764</v>
      </c>
      <c r="I53" s="178" t="s">
        <v>1765</v>
      </c>
      <c r="J53" s="178" t="s">
        <v>1766</v>
      </c>
      <c r="K53" s="178" t="s">
        <v>636</v>
      </c>
      <c r="L53" s="115" t="s">
        <v>1757</v>
      </c>
      <c r="M53" s="157">
        <v>6.8391203703703704E-2</v>
      </c>
      <c r="N53" s="178" t="s">
        <v>1020</v>
      </c>
      <c r="O53" s="171" t="s">
        <v>1767</v>
      </c>
      <c r="P53" s="171" t="s">
        <v>1022</v>
      </c>
    </row>
    <row r="54" spans="2:16" x14ac:dyDescent="0.25">
      <c r="B54" s="115">
        <v>44</v>
      </c>
      <c r="C54" s="178" t="s">
        <v>604</v>
      </c>
      <c r="D54" s="178" t="s">
        <v>112</v>
      </c>
      <c r="E54" s="178" t="s">
        <v>609</v>
      </c>
      <c r="F54" s="178" t="s">
        <v>154</v>
      </c>
      <c r="G54" s="115">
        <v>114</v>
      </c>
      <c r="H54" s="178" t="s">
        <v>1064</v>
      </c>
      <c r="I54" s="178" t="s">
        <v>634</v>
      </c>
      <c r="J54" s="178" t="s">
        <v>1768</v>
      </c>
      <c r="K54" s="178" t="s">
        <v>636</v>
      </c>
      <c r="L54" s="115" t="s">
        <v>1757</v>
      </c>
      <c r="M54" s="157">
        <v>7.4722222222222232E-2</v>
      </c>
      <c r="N54" s="178" t="s">
        <v>1769</v>
      </c>
      <c r="O54" s="171" t="s">
        <v>1770</v>
      </c>
      <c r="P54" s="171" t="s">
        <v>1771</v>
      </c>
    </row>
    <row r="55" spans="2:16" x14ac:dyDescent="0.25">
      <c r="B55" s="115">
        <v>45</v>
      </c>
      <c r="C55" s="178" t="s">
        <v>438</v>
      </c>
      <c r="D55" s="178" t="s">
        <v>112</v>
      </c>
      <c r="E55" s="178" t="s">
        <v>1637</v>
      </c>
      <c r="F55" s="178" t="s">
        <v>149</v>
      </c>
      <c r="G55" s="115">
        <v>63</v>
      </c>
      <c r="H55" s="178" t="s">
        <v>1558</v>
      </c>
      <c r="I55" s="178" t="s">
        <v>634</v>
      </c>
      <c r="J55" s="178" t="s">
        <v>1772</v>
      </c>
      <c r="K55" s="178" t="s">
        <v>636</v>
      </c>
      <c r="L55" s="115" t="s">
        <v>1757</v>
      </c>
      <c r="M55" s="157">
        <v>6.2268518518518522E-2</v>
      </c>
      <c r="N55" s="178" t="s">
        <v>365</v>
      </c>
      <c r="O55" s="171" t="s">
        <v>1773</v>
      </c>
      <c r="P55" s="171" t="s">
        <v>1774</v>
      </c>
    </row>
    <row r="56" spans="2:16" x14ac:dyDescent="0.25">
      <c r="B56" s="115">
        <v>46</v>
      </c>
      <c r="C56" s="178" t="s">
        <v>607</v>
      </c>
      <c r="D56" s="178" t="s">
        <v>6</v>
      </c>
      <c r="E56" s="178" t="s">
        <v>613</v>
      </c>
      <c r="F56" s="178" t="s">
        <v>148</v>
      </c>
      <c r="G56" s="115">
        <v>93</v>
      </c>
      <c r="H56" s="178" t="s">
        <v>1775</v>
      </c>
      <c r="I56" s="178" t="s">
        <v>1776</v>
      </c>
      <c r="J56" s="178" t="s">
        <v>1777</v>
      </c>
      <c r="K56" s="178" t="s">
        <v>636</v>
      </c>
      <c r="L56" s="115" t="s">
        <v>1757</v>
      </c>
      <c r="M56" s="157">
        <v>7.2453703703703701E-2</v>
      </c>
      <c r="N56" s="178" t="s">
        <v>934</v>
      </c>
      <c r="O56" s="171" t="s">
        <v>1778</v>
      </c>
      <c r="P56" s="171" t="s">
        <v>577</v>
      </c>
    </row>
    <row r="57" spans="2:16" x14ac:dyDescent="0.25">
      <c r="B57" s="115">
        <v>47</v>
      </c>
      <c r="C57" s="178" t="s">
        <v>1616</v>
      </c>
      <c r="D57" s="178" t="s">
        <v>7</v>
      </c>
      <c r="E57" s="178" t="s">
        <v>612</v>
      </c>
      <c r="F57" s="178" t="s">
        <v>148</v>
      </c>
      <c r="G57" s="115">
        <v>51</v>
      </c>
      <c r="H57" s="178" t="s">
        <v>1779</v>
      </c>
      <c r="I57" s="178" t="s">
        <v>1780</v>
      </c>
      <c r="J57" s="178" t="s">
        <v>1781</v>
      </c>
      <c r="K57" s="178" t="s">
        <v>636</v>
      </c>
      <c r="L57" s="115" t="s">
        <v>1757</v>
      </c>
      <c r="M57" s="157">
        <v>4.7384259259259258E-2</v>
      </c>
      <c r="N57" s="178" t="s">
        <v>365</v>
      </c>
      <c r="O57" s="171" t="s">
        <v>1782</v>
      </c>
      <c r="P57" s="171" t="s">
        <v>1774</v>
      </c>
    </row>
    <row r="58" spans="2:16" x14ac:dyDescent="0.25">
      <c r="B58" s="115">
        <v>48</v>
      </c>
      <c r="C58" s="178" t="s">
        <v>611</v>
      </c>
      <c r="D58" s="178" t="s">
        <v>6</v>
      </c>
      <c r="E58" s="178" t="s">
        <v>602</v>
      </c>
      <c r="F58" s="178" t="s">
        <v>148</v>
      </c>
      <c r="G58" s="115">
        <v>115</v>
      </c>
      <c r="H58" s="178" t="s">
        <v>1783</v>
      </c>
      <c r="I58" s="178" t="s">
        <v>1595</v>
      </c>
      <c r="J58" s="178" t="s">
        <v>1784</v>
      </c>
      <c r="K58" s="178" t="s">
        <v>636</v>
      </c>
      <c r="L58" s="115" t="s">
        <v>1757</v>
      </c>
      <c r="M58" s="157">
        <v>7.4444444444444438E-2</v>
      </c>
      <c r="N58" s="178" t="s">
        <v>1785</v>
      </c>
      <c r="O58" s="171" t="s">
        <v>1786</v>
      </c>
      <c r="P58" s="171" t="s">
        <v>1787</v>
      </c>
    </row>
    <row r="59" spans="2:16" x14ac:dyDescent="0.25">
      <c r="B59" s="115">
        <v>49</v>
      </c>
      <c r="C59" s="178" t="s">
        <v>602</v>
      </c>
      <c r="D59" s="178" t="s">
        <v>6</v>
      </c>
      <c r="E59" s="178" t="s">
        <v>434</v>
      </c>
      <c r="F59" s="178" t="s">
        <v>148</v>
      </c>
      <c r="G59" s="115">
        <v>52</v>
      </c>
      <c r="H59" s="178" t="s">
        <v>1788</v>
      </c>
      <c r="I59" s="178" t="s">
        <v>1789</v>
      </c>
      <c r="J59" s="178" t="s">
        <v>1790</v>
      </c>
      <c r="K59" s="178" t="s">
        <v>636</v>
      </c>
      <c r="L59" s="115" t="s">
        <v>1757</v>
      </c>
      <c r="M59" s="157">
        <v>6.0567129629629624E-2</v>
      </c>
      <c r="N59" s="178" t="s">
        <v>918</v>
      </c>
      <c r="O59" s="171" t="s">
        <v>1791</v>
      </c>
      <c r="P59" s="171" t="s">
        <v>920</v>
      </c>
    </row>
    <row r="60" spans="2:16" x14ac:dyDescent="0.25">
      <c r="B60" s="115">
        <v>50</v>
      </c>
      <c r="C60" s="178" t="s">
        <v>612</v>
      </c>
      <c r="D60" s="178" t="s">
        <v>112</v>
      </c>
      <c r="E60" s="178" t="s">
        <v>611</v>
      </c>
      <c r="F60" s="178" t="s">
        <v>146</v>
      </c>
      <c r="G60" s="115">
        <v>45</v>
      </c>
      <c r="H60" s="178" t="s">
        <v>859</v>
      </c>
      <c r="I60" s="178" t="s">
        <v>634</v>
      </c>
      <c r="J60" s="178" t="s">
        <v>1792</v>
      </c>
      <c r="K60" s="178" t="s">
        <v>636</v>
      </c>
      <c r="L60" s="115" t="s">
        <v>1757</v>
      </c>
      <c r="M60" s="157">
        <v>5.4837962962962956E-2</v>
      </c>
      <c r="N60" s="178" t="s">
        <v>1793</v>
      </c>
      <c r="O60" s="171" t="s">
        <v>1794</v>
      </c>
      <c r="P60" s="171" t="s">
        <v>1795</v>
      </c>
    </row>
    <row r="61" spans="2:16" x14ac:dyDescent="0.25">
      <c r="B61" s="115">
        <v>51</v>
      </c>
      <c r="C61" s="178" t="s">
        <v>613</v>
      </c>
      <c r="D61" s="178" t="s">
        <v>112</v>
      </c>
      <c r="E61" s="178" t="s">
        <v>1616</v>
      </c>
      <c r="F61" s="178" t="s">
        <v>150</v>
      </c>
      <c r="G61" s="115">
        <v>72</v>
      </c>
      <c r="H61" s="178" t="s">
        <v>634</v>
      </c>
      <c r="I61" s="178" t="s">
        <v>634</v>
      </c>
      <c r="J61" s="178" t="s">
        <v>1796</v>
      </c>
      <c r="K61" s="178" t="s">
        <v>636</v>
      </c>
      <c r="L61" s="115" t="s">
        <v>1757</v>
      </c>
      <c r="M61" s="157">
        <v>5.9849537037037041E-2</v>
      </c>
      <c r="N61" s="178" t="s">
        <v>912</v>
      </c>
      <c r="O61" s="171" t="s">
        <v>1797</v>
      </c>
      <c r="P61" s="171" t="s">
        <v>1545</v>
      </c>
    </row>
    <row r="62" spans="2:16" x14ac:dyDescent="0.25">
      <c r="B62" s="115">
        <v>52</v>
      </c>
      <c r="C62" s="178" t="s">
        <v>1637</v>
      </c>
      <c r="D62" s="178" t="s">
        <v>112</v>
      </c>
      <c r="E62" s="178" t="s">
        <v>607</v>
      </c>
      <c r="F62" s="178" t="s">
        <v>149</v>
      </c>
      <c r="G62" s="115">
        <v>55</v>
      </c>
      <c r="H62" s="178" t="s">
        <v>634</v>
      </c>
      <c r="I62" s="178" t="s">
        <v>634</v>
      </c>
      <c r="J62" s="178" t="s">
        <v>1798</v>
      </c>
      <c r="K62" s="178" t="s">
        <v>636</v>
      </c>
      <c r="L62" s="115" t="s">
        <v>1757</v>
      </c>
      <c r="M62" s="157">
        <v>5.559027777777778E-2</v>
      </c>
      <c r="N62" s="178" t="s">
        <v>544</v>
      </c>
      <c r="O62" s="171" t="s">
        <v>1799</v>
      </c>
      <c r="P62" s="171" t="s">
        <v>1800</v>
      </c>
    </row>
    <row r="63" spans="2:16" x14ac:dyDescent="0.25">
      <c r="B63" s="115">
        <v>53</v>
      </c>
      <c r="C63" s="178" t="s">
        <v>609</v>
      </c>
      <c r="D63" s="178" t="s">
        <v>6</v>
      </c>
      <c r="E63" s="178" t="s">
        <v>438</v>
      </c>
      <c r="F63" s="178" t="s">
        <v>148</v>
      </c>
      <c r="G63" s="115">
        <v>36</v>
      </c>
      <c r="H63" s="178" t="s">
        <v>1801</v>
      </c>
      <c r="I63" s="178" t="s">
        <v>1802</v>
      </c>
      <c r="J63" s="178" t="s">
        <v>1803</v>
      </c>
      <c r="K63" s="178" t="s">
        <v>636</v>
      </c>
      <c r="L63" s="115" t="s">
        <v>1757</v>
      </c>
      <c r="M63" s="157">
        <v>4.8009259259259258E-2</v>
      </c>
      <c r="N63" s="178" t="s">
        <v>21</v>
      </c>
      <c r="O63" s="171" t="s">
        <v>1804</v>
      </c>
      <c r="P63" s="171" t="s">
        <v>1067</v>
      </c>
    </row>
    <row r="64" spans="2:16" x14ac:dyDescent="0.25">
      <c r="B64" s="115">
        <v>54</v>
      </c>
      <c r="C64" s="178" t="s">
        <v>605</v>
      </c>
      <c r="D64" s="178" t="s">
        <v>112</v>
      </c>
      <c r="E64" s="178" t="s">
        <v>604</v>
      </c>
      <c r="F64" s="178" t="s">
        <v>146</v>
      </c>
      <c r="G64" s="115">
        <v>25</v>
      </c>
      <c r="H64" s="178" t="s">
        <v>634</v>
      </c>
      <c r="I64" s="178" t="s">
        <v>723</v>
      </c>
      <c r="J64" s="178" t="s">
        <v>1805</v>
      </c>
      <c r="K64" s="178" t="s">
        <v>636</v>
      </c>
      <c r="L64" s="115" t="s">
        <v>1757</v>
      </c>
      <c r="M64" s="157">
        <v>3.006944444444444E-2</v>
      </c>
      <c r="N64" s="178" t="s">
        <v>527</v>
      </c>
      <c r="O64" s="171" t="s">
        <v>1806</v>
      </c>
      <c r="P64" s="171" t="s">
        <v>1807</v>
      </c>
    </row>
    <row r="65" spans="2:16" x14ac:dyDescent="0.25">
      <c r="B65" s="115">
        <v>55</v>
      </c>
      <c r="C65" s="178" t="s">
        <v>606</v>
      </c>
      <c r="D65" s="178" t="s">
        <v>7</v>
      </c>
      <c r="E65" s="178" t="s">
        <v>603</v>
      </c>
      <c r="F65" s="178" t="s">
        <v>150</v>
      </c>
      <c r="G65" s="115">
        <v>85</v>
      </c>
      <c r="H65" s="178" t="s">
        <v>1808</v>
      </c>
      <c r="I65" s="178" t="s">
        <v>1809</v>
      </c>
      <c r="J65" s="178" t="s">
        <v>1810</v>
      </c>
      <c r="K65" s="178" t="s">
        <v>636</v>
      </c>
      <c r="L65" s="115" t="s">
        <v>1757</v>
      </c>
      <c r="M65" s="157">
        <v>7.0798611111111118E-2</v>
      </c>
      <c r="N65" s="178" t="s">
        <v>1811</v>
      </c>
      <c r="O65" s="171" t="s">
        <v>1812</v>
      </c>
      <c r="P65" s="171" t="s">
        <v>1813</v>
      </c>
    </row>
    <row r="66" spans="2:16" x14ac:dyDescent="0.25">
      <c r="B66" s="115">
        <v>56</v>
      </c>
      <c r="C66" s="178" t="s">
        <v>610</v>
      </c>
      <c r="D66" s="178" t="s">
        <v>112</v>
      </c>
      <c r="E66" s="178" t="s">
        <v>608</v>
      </c>
      <c r="F66" s="178" t="s">
        <v>146</v>
      </c>
      <c r="G66" s="115">
        <v>29</v>
      </c>
      <c r="H66" s="178" t="s">
        <v>1814</v>
      </c>
      <c r="I66" s="178" t="s">
        <v>1815</v>
      </c>
      <c r="J66" s="178" t="s">
        <v>1816</v>
      </c>
      <c r="K66" s="178" t="s">
        <v>636</v>
      </c>
      <c r="L66" s="115" t="s">
        <v>1757</v>
      </c>
      <c r="M66" s="157">
        <v>3.8124999999999999E-2</v>
      </c>
      <c r="N66" s="178" t="s">
        <v>197</v>
      </c>
      <c r="O66" s="171" t="s">
        <v>1817</v>
      </c>
      <c r="P66" s="171" t="s">
        <v>1627</v>
      </c>
    </row>
    <row r="67" spans="2:16" x14ac:dyDescent="0.25">
      <c r="B67" s="115">
        <v>57</v>
      </c>
      <c r="C67" s="178" t="s">
        <v>434</v>
      </c>
      <c r="D67" s="178" t="s">
        <v>112</v>
      </c>
      <c r="E67" s="178" t="s">
        <v>608</v>
      </c>
      <c r="F67" s="178" t="s">
        <v>149</v>
      </c>
      <c r="G67" s="115">
        <v>83</v>
      </c>
      <c r="H67" s="178" t="s">
        <v>634</v>
      </c>
      <c r="I67" s="178" t="s">
        <v>634</v>
      </c>
      <c r="J67" s="178" t="s">
        <v>1818</v>
      </c>
      <c r="K67" s="178" t="s">
        <v>636</v>
      </c>
      <c r="L67" s="115" t="s">
        <v>1819</v>
      </c>
      <c r="M67" s="157">
        <v>6.8622685185185189E-2</v>
      </c>
      <c r="N67" s="178" t="s">
        <v>109</v>
      </c>
      <c r="O67" s="171" t="s">
        <v>1820</v>
      </c>
      <c r="P67" s="171" t="s">
        <v>1705</v>
      </c>
    </row>
    <row r="68" spans="2:16" x14ac:dyDescent="0.25">
      <c r="B68" s="115">
        <v>58</v>
      </c>
      <c r="C68" s="178" t="s">
        <v>603</v>
      </c>
      <c r="D68" s="178" t="s">
        <v>6</v>
      </c>
      <c r="E68" s="178" t="s">
        <v>610</v>
      </c>
      <c r="F68" s="178" t="s">
        <v>306</v>
      </c>
      <c r="G68" s="115">
        <v>60</v>
      </c>
      <c r="H68" s="178" t="s">
        <v>1821</v>
      </c>
      <c r="I68" s="178" t="s">
        <v>1822</v>
      </c>
      <c r="J68" s="178" t="s">
        <v>1823</v>
      </c>
      <c r="K68" s="178" t="s">
        <v>636</v>
      </c>
      <c r="L68" s="115" t="s">
        <v>1819</v>
      </c>
      <c r="M68" s="157">
        <v>6.6365740740740739E-2</v>
      </c>
      <c r="N68" s="178" t="s">
        <v>1824</v>
      </c>
      <c r="O68" s="171" t="s">
        <v>1825</v>
      </c>
      <c r="P68" s="171" t="s">
        <v>1826</v>
      </c>
    </row>
    <row r="69" spans="2:16" x14ac:dyDescent="0.25">
      <c r="B69" s="115">
        <v>59</v>
      </c>
      <c r="C69" s="178" t="s">
        <v>604</v>
      </c>
      <c r="D69" s="178" t="s">
        <v>6</v>
      </c>
      <c r="E69" s="178" t="s">
        <v>606</v>
      </c>
      <c r="F69" s="178" t="s">
        <v>150</v>
      </c>
      <c r="G69" s="115">
        <v>158</v>
      </c>
      <c r="H69" s="178" t="s">
        <v>1827</v>
      </c>
      <c r="I69" s="178" t="s">
        <v>900</v>
      </c>
      <c r="J69" s="178" t="s">
        <v>1828</v>
      </c>
      <c r="K69" s="178" t="s">
        <v>636</v>
      </c>
      <c r="L69" s="115" t="s">
        <v>1819</v>
      </c>
      <c r="M69" s="157">
        <v>7.9803240740740744E-2</v>
      </c>
      <c r="N69" s="178" t="s">
        <v>16</v>
      </c>
      <c r="O69" s="171" t="s">
        <v>1829</v>
      </c>
      <c r="P69" s="171" t="s">
        <v>1830</v>
      </c>
    </row>
    <row r="70" spans="2:16" x14ac:dyDescent="0.25">
      <c r="B70" s="115">
        <v>60</v>
      </c>
      <c r="C70" s="178" t="s">
        <v>438</v>
      </c>
      <c r="D70" s="178" t="s">
        <v>7</v>
      </c>
      <c r="E70" s="178" t="s">
        <v>605</v>
      </c>
      <c r="F70" s="178" t="s">
        <v>148</v>
      </c>
      <c r="G70" s="115">
        <v>71</v>
      </c>
      <c r="H70" s="178" t="s">
        <v>1831</v>
      </c>
      <c r="I70" s="178" t="s">
        <v>1832</v>
      </c>
      <c r="J70" s="178" t="s">
        <v>1833</v>
      </c>
      <c r="K70" s="178" t="s">
        <v>636</v>
      </c>
      <c r="L70" s="115" t="s">
        <v>1819</v>
      </c>
      <c r="M70" s="157">
        <v>6.9525462962962969E-2</v>
      </c>
      <c r="N70" s="178" t="s">
        <v>365</v>
      </c>
      <c r="O70" s="171" t="s">
        <v>1834</v>
      </c>
      <c r="P70" s="171" t="s">
        <v>1774</v>
      </c>
    </row>
    <row r="71" spans="2:16" x14ac:dyDescent="0.25">
      <c r="B71" s="115">
        <v>61</v>
      </c>
      <c r="C71" s="178" t="s">
        <v>607</v>
      </c>
      <c r="D71" s="178" t="s">
        <v>112</v>
      </c>
      <c r="E71" s="178" t="s">
        <v>609</v>
      </c>
      <c r="F71" s="178" t="s">
        <v>150</v>
      </c>
      <c r="G71" s="115">
        <v>62</v>
      </c>
      <c r="H71" s="178" t="s">
        <v>634</v>
      </c>
      <c r="I71" s="178" t="s">
        <v>634</v>
      </c>
      <c r="J71" s="178" t="s">
        <v>1835</v>
      </c>
      <c r="K71" s="178" t="s">
        <v>636</v>
      </c>
      <c r="L71" s="115" t="s">
        <v>1819</v>
      </c>
      <c r="M71" s="157">
        <v>6.3587962962962971E-2</v>
      </c>
      <c r="N71" s="178" t="s">
        <v>1836</v>
      </c>
      <c r="O71" s="171" t="s">
        <v>1837</v>
      </c>
      <c r="P71" s="171" t="s">
        <v>1838</v>
      </c>
    </row>
    <row r="72" spans="2:16" x14ac:dyDescent="0.25">
      <c r="B72" s="115">
        <v>62</v>
      </c>
      <c r="C72" s="178" t="s">
        <v>1616</v>
      </c>
      <c r="D72" s="178" t="s">
        <v>112</v>
      </c>
      <c r="E72" s="178" t="s">
        <v>1637</v>
      </c>
      <c r="F72" s="178" t="s">
        <v>146</v>
      </c>
      <c r="G72" s="115">
        <v>40</v>
      </c>
      <c r="H72" s="178" t="s">
        <v>634</v>
      </c>
      <c r="I72" s="178" t="s">
        <v>634</v>
      </c>
      <c r="J72" s="178" t="s">
        <v>1839</v>
      </c>
      <c r="K72" s="178" t="s">
        <v>636</v>
      </c>
      <c r="L72" s="115" t="s">
        <v>1819</v>
      </c>
      <c r="M72" s="157">
        <v>3.4942129629629635E-2</v>
      </c>
      <c r="N72" s="178" t="s">
        <v>958</v>
      </c>
      <c r="O72" s="171" t="s">
        <v>1840</v>
      </c>
      <c r="P72" s="171" t="s">
        <v>960</v>
      </c>
    </row>
    <row r="73" spans="2:16" x14ac:dyDescent="0.25">
      <c r="B73" s="115">
        <v>63</v>
      </c>
      <c r="C73" s="178" t="s">
        <v>611</v>
      </c>
      <c r="D73" s="178" t="s">
        <v>112</v>
      </c>
      <c r="E73" s="178" t="s">
        <v>613</v>
      </c>
      <c r="F73" s="178" t="s">
        <v>150</v>
      </c>
      <c r="G73" s="115">
        <v>132</v>
      </c>
      <c r="H73" s="178" t="s">
        <v>634</v>
      </c>
      <c r="I73" s="178" t="s">
        <v>634</v>
      </c>
      <c r="J73" s="178" t="s">
        <v>1841</v>
      </c>
      <c r="K73" s="178" t="s">
        <v>636</v>
      </c>
      <c r="L73" s="115" t="s">
        <v>1819</v>
      </c>
      <c r="M73" s="157">
        <v>7.6481481481481484E-2</v>
      </c>
      <c r="N73" s="178" t="s">
        <v>337</v>
      </c>
      <c r="O73" s="171" t="s">
        <v>1842</v>
      </c>
      <c r="P73" s="171" t="s">
        <v>1843</v>
      </c>
    </row>
    <row r="74" spans="2:16" x14ac:dyDescent="0.25">
      <c r="B74" s="115">
        <v>64</v>
      </c>
      <c r="C74" s="178" t="s">
        <v>602</v>
      </c>
      <c r="D74" s="178" t="s">
        <v>112</v>
      </c>
      <c r="E74" s="178" t="s">
        <v>612</v>
      </c>
      <c r="F74" s="178" t="s">
        <v>150</v>
      </c>
      <c r="G74" s="115">
        <v>57</v>
      </c>
      <c r="H74" s="178" t="s">
        <v>634</v>
      </c>
      <c r="I74" s="178" t="s">
        <v>651</v>
      </c>
      <c r="J74" s="178" t="s">
        <v>1844</v>
      </c>
      <c r="K74" s="178" t="s">
        <v>636</v>
      </c>
      <c r="L74" s="115" t="s">
        <v>1819</v>
      </c>
      <c r="M74" s="157">
        <v>6.2893518518518529E-2</v>
      </c>
      <c r="N74" s="178" t="s">
        <v>168</v>
      </c>
      <c r="O74" s="171" t="s">
        <v>1845</v>
      </c>
      <c r="P74" s="171" t="s">
        <v>1846</v>
      </c>
    </row>
    <row r="75" spans="2:16" x14ac:dyDescent="0.25">
      <c r="B75" s="115">
        <v>65</v>
      </c>
      <c r="C75" s="178" t="s">
        <v>612</v>
      </c>
      <c r="D75" s="178" t="s">
        <v>112</v>
      </c>
      <c r="E75" s="178" t="s">
        <v>434</v>
      </c>
      <c r="F75" s="178" t="s">
        <v>149</v>
      </c>
      <c r="G75" s="115">
        <v>94</v>
      </c>
      <c r="H75" s="178" t="s">
        <v>859</v>
      </c>
      <c r="I75" s="178" t="s">
        <v>634</v>
      </c>
      <c r="J75" s="178" t="s">
        <v>1847</v>
      </c>
      <c r="K75" s="178" t="s">
        <v>636</v>
      </c>
      <c r="L75" s="115" t="s">
        <v>1819</v>
      </c>
      <c r="M75" s="157">
        <v>6.789351851851852E-2</v>
      </c>
      <c r="N75" s="178" t="s">
        <v>337</v>
      </c>
      <c r="O75" s="171" t="s">
        <v>1848</v>
      </c>
      <c r="P75" s="171" t="s">
        <v>1843</v>
      </c>
    </row>
    <row r="76" spans="2:16" x14ac:dyDescent="0.25">
      <c r="B76" s="115">
        <v>66</v>
      </c>
      <c r="C76" s="178" t="s">
        <v>613</v>
      </c>
      <c r="D76" s="178" t="s">
        <v>112</v>
      </c>
      <c r="E76" s="178" t="s">
        <v>602</v>
      </c>
      <c r="F76" s="178" t="s">
        <v>149</v>
      </c>
      <c r="G76" s="115">
        <v>71</v>
      </c>
      <c r="H76" s="178" t="s">
        <v>859</v>
      </c>
      <c r="I76" s="178" t="s">
        <v>634</v>
      </c>
      <c r="J76" s="178" t="s">
        <v>1849</v>
      </c>
      <c r="K76" s="178" t="s">
        <v>636</v>
      </c>
      <c r="L76" s="115" t="s">
        <v>1819</v>
      </c>
      <c r="M76" s="157">
        <v>6.4351851851851841E-2</v>
      </c>
      <c r="N76" s="178" t="s">
        <v>445</v>
      </c>
      <c r="O76" s="171" t="s">
        <v>1850</v>
      </c>
      <c r="P76" s="171" t="s">
        <v>1851</v>
      </c>
    </row>
    <row r="77" spans="2:16" x14ac:dyDescent="0.25">
      <c r="B77" s="115">
        <v>67</v>
      </c>
      <c r="C77" s="178" t="s">
        <v>1637</v>
      </c>
      <c r="D77" s="178" t="s">
        <v>112</v>
      </c>
      <c r="E77" s="178" t="s">
        <v>611</v>
      </c>
      <c r="F77" s="178" t="s">
        <v>149</v>
      </c>
      <c r="G77" s="115">
        <v>43</v>
      </c>
      <c r="H77" s="178" t="s">
        <v>634</v>
      </c>
      <c r="I77" s="178" t="s">
        <v>634</v>
      </c>
      <c r="J77" s="178" t="s">
        <v>1852</v>
      </c>
      <c r="K77" s="178" t="s">
        <v>636</v>
      </c>
      <c r="L77" s="115" t="s">
        <v>1819</v>
      </c>
      <c r="M77" s="157">
        <v>4.853009259259259E-2</v>
      </c>
      <c r="N77" s="178" t="s">
        <v>1853</v>
      </c>
      <c r="O77" s="171" t="s">
        <v>1854</v>
      </c>
      <c r="P77" s="171" t="s">
        <v>1855</v>
      </c>
    </row>
    <row r="78" spans="2:16" x14ac:dyDescent="0.25">
      <c r="B78" s="115">
        <v>68</v>
      </c>
      <c r="C78" s="178" t="s">
        <v>609</v>
      </c>
      <c r="D78" s="178" t="s">
        <v>6</v>
      </c>
      <c r="E78" s="178" t="s">
        <v>1616</v>
      </c>
      <c r="F78" s="178" t="s">
        <v>150</v>
      </c>
      <c r="G78" s="115">
        <v>49</v>
      </c>
      <c r="H78" s="178" t="s">
        <v>991</v>
      </c>
      <c r="I78" s="178" t="s">
        <v>1856</v>
      </c>
      <c r="J78" s="178" t="s">
        <v>1857</v>
      </c>
      <c r="K78" s="178" t="s">
        <v>636</v>
      </c>
      <c r="L78" s="115" t="s">
        <v>1819</v>
      </c>
      <c r="M78" s="157">
        <v>4.3460648148148151E-2</v>
      </c>
      <c r="N78" s="178" t="s">
        <v>338</v>
      </c>
      <c r="O78" s="171" t="s">
        <v>1858</v>
      </c>
      <c r="P78" s="171" t="s">
        <v>1859</v>
      </c>
    </row>
    <row r="79" spans="2:16" x14ac:dyDescent="0.25">
      <c r="B79" s="115">
        <v>69</v>
      </c>
      <c r="C79" s="178" t="s">
        <v>605</v>
      </c>
      <c r="D79" s="178" t="s">
        <v>112</v>
      </c>
      <c r="E79" s="178" t="s">
        <v>607</v>
      </c>
      <c r="F79" s="178" t="s">
        <v>149</v>
      </c>
      <c r="G79" s="115">
        <v>42</v>
      </c>
      <c r="H79" s="178" t="s">
        <v>634</v>
      </c>
      <c r="I79" s="178" t="s">
        <v>634</v>
      </c>
      <c r="J79" s="178" t="s">
        <v>1860</v>
      </c>
      <c r="K79" s="178" t="s">
        <v>636</v>
      </c>
      <c r="L79" s="115" t="s">
        <v>1819</v>
      </c>
      <c r="M79" s="157">
        <v>5.092592592592593E-2</v>
      </c>
      <c r="N79" s="178" t="s">
        <v>17</v>
      </c>
      <c r="O79" s="171" t="s">
        <v>1861</v>
      </c>
      <c r="P79" s="171" t="s">
        <v>1862</v>
      </c>
    </row>
    <row r="80" spans="2:16" x14ac:dyDescent="0.25">
      <c r="B80" s="115">
        <v>70</v>
      </c>
      <c r="C80" s="178" t="s">
        <v>606</v>
      </c>
      <c r="D80" s="178" t="s">
        <v>112</v>
      </c>
      <c r="E80" s="178" t="s">
        <v>438</v>
      </c>
      <c r="F80" s="178" t="s">
        <v>150</v>
      </c>
      <c r="G80" s="115">
        <v>69</v>
      </c>
      <c r="H80" s="178" t="s">
        <v>634</v>
      </c>
      <c r="I80" s="178" t="s">
        <v>809</v>
      </c>
      <c r="J80" s="178" t="s">
        <v>1863</v>
      </c>
      <c r="K80" s="178" t="s">
        <v>636</v>
      </c>
      <c r="L80" s="115" t="s">
        <v>1819</v>
      </c>
      <c r="M80" s="157">
        <v>6.5439814814814812E-2</v>
      </c>
      <c r="N80" s="178" t="s">
        <v>1700</v>
      </c>
      <c r="O80" s="171" t="s">
        <v>1864</v>
      </c>
      <c r="P80" s="171" t="s">
        <v>1865</v>
      </c>
    </row>
    <row r="81" spans="2:16" x14ac:dyDescent="0.25">
      <c r="B81" s="115">
        <v>71</v>
      </c>
      <c r="C81" s="178" t="s">
        <v>610</v>
      </c>
      <c r="D81" s="178" t="s">
        <v>112</v>
      </c>
      <c r="E81" s="178" t="s">
        <v>604</v>
      </c>
      <c r="F81" s="178" t="s">
        <v>149</v>
      </c>
      <c r="G81" s="115">
        <v>42</v>
      </c>
      <c r="H81" s="178" t="s">
        <v>634</v>
      </c>
      <c r="I81" s="178" t="s">
        <v>723</v>
      </c>
      <c r="J81" s="178" t="s">
        <v>1866</v>
      </c>
      <c r="K81" s="178" t="s">
        <v>636</v>
      </c>
      <c r="L81" s="115" t="s">
        <v>1819</v>
      </c>
      <c r="M81" s="157">
        <v>5.5497685185185185E-2</v>
      </c>
      <c r="N81" s="178" t="s">
        <v>539</v>
      </c>
      <c r="O81" s="171" t="s">
        <v>1867</v>
      </c>
      <c r="P81" s="171" t="s">
        <v>1868</v>
      </c>
    </row>
    <row r="82" spans="2:16" x14ac:dyDescent="0.25">
      <c r="B82" s="115">
        <v>72</v>
      </c>
      <c r="C82" s="178" t="s">
        <v>608</v>
      </c>
      <c r="D82" s="178" t="s">
        <v>112</v>
      </c>
      <c r="E82" s="178" t="s">
        <v>603</v>
      </c>
      <c r="F82" s="178" t="s">
        <v>149</v>
      </c>
      <c r="G82" s="115">
        <v>51</v>
      </c>
      <c r="H82" s="178" t="s">
        <v>634</v>
      </c>
      <c r="I82" s="178" t="s">
        <v>932</v>
      </c>
      <c r="J82" s="178" t="s">
        <v>1869</v>
      </c>
      <c r="K82" s="178" t="s">
        <v>636</v>
      </c>
      <c r="L82" s="115" t="s">
        <v>1819</v>
      </c>
      <c r="M82" s="157">
        <v>5.3865740740740742E-2</v>
      </c>
      <c r="N82" s="178" t="s">
        <v>1870</v>
      </c>
      <c r="O82" s="171" t="s">
        <v>1871</v>
      </c>
      <c r="P82" s="171" t="s">
        <v>1872</v>
      </c>
    </row>
    <row r="83" spans="2:16" x14ac:dyDescent="0.25">
      <c r="B83" s="115">
        <v>73</v>
      </c>
      <c r="C83" s="178" t="s">
        <v>434</v>
      </c>
      <c r="D83" s="178" t="s">
        <v>7</v>
      </c>
      <c r="E83" s="178" t="s">
        <v>603</v>
      </c>
      <c r="F83" s="178" t="s">
        <v>150</v>
      </c>
      <c r="G83" s="115">
        <v>90</v>
      </c>
      <c r="H83" s="178" t="s">
        <v>1873</v>
      </c>
      <c r="I83" s="178" t="s">
        <v>1874</v>
      </c>
      <c r="J83" s="178" t="s">
        <v>1875</v>
      </c>
      <c r="K83" s="178" t="s">
        <v>636</v>
      </c>
      <c r="L83" s="115" t="s">
        <v>1819</v>
      </c>
      <c r="M83" s="157">
        <v>7.1018518518518522E-2</v>
      </c>
      <c r="N83" s="178" t="s">
        <v>1876</v>
      </c>
      <c r="O83" s="171" t="s">
        <v>1877</v>
      </c>
      <c r="P83" s="171" t="s">
        <v>1878</v>
      </c>
    </row>
    <row r="84" spans="2:16" x14ac:dyDescent="0.25">
      <c r="B84" s="115">
        <v>74</v>
      </c>
      <c r="C84" s="178" t="s">
        <v>604</v>
      </c>
      <c r="D84" s="178" t="s">
        <v>112</v>
      </c>
      <c r="E84" s="178" t="s">
        <v>608</v>
      </c>
      <c r="F84" s="178" t="s">
        <v>150</v>
      </c>
      <c r="G84" s="115">
        <v>162</v>
      </c>
      <c r="H84" s="178" t="s">
        <v>634</v>
      </c>
      <c r="I84" s="178" t="s">
        <v>634</v>
      </c>
      <c r="J84" s="178" t="s">
        <v>1879</v>
      </c>
      <c r="K84" s="178" t="s">
        <v>636</v>
      </c>
      <c r="L84" s="115" t="s">
        <v>1880</v>
      </c>
      <c r="M84" s="157">
        <v>7.9895833333333333E-2</v>
      </c>
      <c r="N84" s="178" t="s">
        <v>238</v>
      </c>
      <c r="O84" s="171" t="s">
        <v>1881</v>
      </c>
      <c r="P84" s="171" t="s">
        <v>1882</v>
      </c>
    </row>
    <row r="85" spans="2:16" x14ac:dyDescent="0.25">
      <c r="B85" s="115">
        <v>75</v>
      </c>
      <c r="C85" s="178" t="s">
        <v>438</v>
      </c>
      <c r="D85" s="178" t="s">
        <v>112</v>
      </c>
      <c r="E85" s="178" t="s">
        <v>610</v>
      </c>
      <c r="F85" s="178" t="s">
        <v>146</v>
      </c>
      <c r="G85" s="115">
        <v>44</v>
      </c>
      <c r="H85" s="178" t="s">
        <v>1558</v>
      </c>
      <c r="I85" s="178" t="s">
        <v>634</v>
      </c>
      <c r="J85" s="178" t="s">
        <v>1883</v>
      </c>
      <c r="K85" s="178" t="s">
        <v>636</v>
      </c>
      <c r="L85" s="115" t="s">
        <v>1880</v>
      </c>
      <c r="M85" s="157">
        <v>5.679398148148148E-2</v>
      </c>
      <c r="N85" s="178" t="s">
        <v>246</v>
      </c>
      <c r="O85" s="171" t="s">
        <v>1884</v>
      </c>
      <c r="P85" s="171" t="s">
        <v>1885</v>
      </c>
    </row>
    <row r="86" spans="2:16" x14ac:dyDescent="0.25">
      <c r="B86" s="115">
        <v>76</v>
      </c>
      <c r="C86" s="178" t="s">
        <v>607</v>
      </c>
      <c r="D86" s="178" t="s">
        <v>112</v>
      </c>
      <c r="E86" s="178" t="s">
        <v>606</v>
      </c>
      <c r="F86" s="178" t="s">
        <v>146</v>
      </c>
      <c r="G86" s="115">
        <v>68</v>
      </c>
      <c r="H86" s="178" t="s">
        <v>634</v>
      </c>
      <c r="I86" s="178" t="s">
        <v>859</v>
      </c>
      <c r="J86" s="178" t="s">
        <v>1886</v>
      </c>
      <c r="K86" s="178" t="s">
        <v>636</v>
      </c>
      <c r="L86" s="115" t="s">
        <v>1880</v>
      </c>
      <c r="M86" s="157">
        <v>6.5023148148148149E-2</v>
      </c>
      <c r="N86" s="178" t="s">
        <v>1887</v>
      </c>
      <c r="O86" s="171" t="s">
        <v>1888</v>
      </c>
      <c r="P86" s="171" t="s">
        <v>1889</v>
      </c>
    </row>
    <row r="87" spans="2:16" x14ac:dyDescent="0.25">
      <c r="B87" s="115">
        <v>77</v>
      </c>
      <c r="C87" s="178" t="s">
        <v>1616</v>
      </c>
      <c r="D87" s="178" t="s">
        <v>7</v>
      </c>
      <c r="E87" s="178" t="s">
        <v>605</v>
      </c>
      <c r="F87" s="178" t="s">
        <v>148</v>
      </c>
      <c r="G87" s="115">
        <v>48</v>
      </c>
      <c r="H87" s="178" t="s">
        <v>1890</v>
      </c>
      <c r="I87" s="178" t="s">
        <v>1891</v>
      </c>
      <c r="J87" s="178" t="s">
        <v>1892</v>
      </c>
      <c r="K87" s="178" t="s">
        <v>636</v>
      </c>
      <c r="L87" s="115" t="s">
        <v>1880</v>
      </c>
      <c r="M87" s="157">
        <v>5.454861111111111E-2</v>
      </c>
      <c r="N87" s="178" t="s">
        <v>338</v>
      </c>
      <c r="O87" s="171" t="s">
        <v>1893</v>
      </c>
      <c r="P87" s="171" t="s">
        <v>492</v>
      </c>
    </row>
    <row r="88" spans="2:16" x14ac:dyDescent="0.25">
      <c r="B88" s="115">
        <v>78</v>
      </c>
      <c r="C88" s="178" t="s">
        <v>611</v>
      </c>
      <c r="D88" s="178" t="s">
        <v>112</v>
      </c>
      <c r="E88" s="178" t="s">
        <v>609</v>
      </c>
      <c r="F88" s="178" t="s">
        <v>149</v>
      </c>
      <c r="G88" s="115">
        <v>72</v>
      </c>
      <c r="H88" s="178" t="s">
        <v>634</v>
      </c>
      <c r="I88" s="178" t="s">
        <v>634</v>
      </c>
      <c r="J88" s="178" t="s">
        <v>1894</v>
      </c>
      <c r="K88" s="178" t="s">
        <v>636</v>
      </c>
      <c r="L88" s="115" t="s">
        <v>1880</v>
      </c>
      <c r="M88" s="157">
        <v>5.9479166666666666E-2</v>
      </c>
      <c r="N88" s="178" t="s">
        <v>1895</v>
      </c>
      <c r="O88" s="171" t="s">
        <v>1896</v>
      </c>
      <c r="P88" s="171" t="s">
        <v>1897</v>
      </c>
    </row>
    <row r="89" spans="2:16" x14ac:dyDescent="0.25">
      <c r="B89" s="115">
        <v>79</v>
      </c>
      <c r="C89" s="178" t="s">
        <v>602</v>
      </c>
      <c r="D89" s="178" t="s">
        <v>6</v>
      </c>
      <c r="E89" s="178" t="s">
        <v>1637</v>
      </c>
      <c r="F89" s="178" t="s">
        <v>148</v>
      </c>
      <c r="G89" s="115">
        <v>60</v>
      </c>
      <c r="H89" s="178" t="s">
        <v>1898</v>
      </c>
      <c r="I89" s="178" t="s">
        <v>1899</v>
      </c>
      <c r="J89" s="178" t="s">
        <v>1900</v>
      </c>
      <c r="K89" s="178" t="s">
        <v>636</v>
      </c>
      <c r="L89" s="115" t="s">
        <v>1880</v>
      </c>
      <c r="M89" s="157">
        <v>6.2893518518518529E-2</v>
      </c>
      <c r="N89" s="178" t="s">
        <v>563</v>
      </c>
      <c r="O89" s="171" t="s">
        <v>1901</v>
      </c>
      <c r="P89" s="171" t="s">
        <v>1902</v>
      </c>
    </row>
    <row r="90" spans="2:16" x14ac:dyDescent="0.25">
      <c r="B90" s="115">
        <v>80</v>
      </c>
      <c r="C90" s="178" t="s">
        <v>612</v>
      </c>
      <c r="D90" s="178" t="s">
        <v>112</v>
      </c>
      <c r="E90" s="178" t="s">
        <v>613</v>
      </c>
      <c r="F90" s="178" t="s">
        <v>149</v>
      </c>
      <c r="G90" s="115">
        <v>70</v>
      </c>
      <c r="H90" s="178" t="s">
        <v>859</v>
      </c>
      <c r="I90" s="178" t="s">
        <v>651</v>
      </c>
      <c r="J90" s="178" t="s">
        <v>1903</v>
      </c>
      <c r="K90" s="178" t="s">
        <v>636</v>
      </c>
      <c r="L90" s="115" t="s">
        <v>1880</v>
      </c>
      <c r="M90" s="157">
        <v>6.7511574074074085E-2</v>
      </c>
      <c r="N90" s="178" t="s">
        <v>539</v>
      </c>
      <c r="O90" s="171" t="s">
        <v>1904</v>
      </c>
      <c r="P90" s="171" t="s">
        <v>1868</v>
      </c>
    </row>
    <row r="91" spans="2:16" x14ac:dyDescent="0.25">
      <c r="B91" s="115">
        <v>81</v>
      </c>
      <c r="C91" s="178" t="s">
        <v>613</v>
      </c>
      <c r="D91" s="178" t="s">
        <v>112</v>
      </c>
      <c r="E91" s="178" t="s">
        <v>434</v>
      </c>
      <c r="F91" s="178" t="s">
        <v>149</v>
      </c>
      <c r="G91" s="115">
        <v>50</v>
      </c>
      <c r="H91" s="178" t="s">
        <v>859</v>
      </c>
      <c r="I91" s="178" t="s">
        <v>634</v>
      </c>
      <c r="J91" s="178" t="s">
        <v>1905</v>
      </c>
      <c r="K91" s="178" t="s">
        <v>636</v>
      </c>
      <c r="L91" s="115" t="s">
        <v>1880</v>
      </c>
      <c r="M91" s="157">
        <v>5.6724537037037039E-2</v>
      </c>
      <c r="N91" s="178" t="s">
        <v>1761</v>
      </c>
      <c r="O91" s="171" t="s">
        <v>1906</v>
      </c>
      <c r="P91" s="171" t="s">
        <v>1763</v>
      </c>
    </row>
    <row r="92" spans="2:16" x14ac:dyDescent="0.25">
      <c r="B92" s="115">
        <v>82</v>
      </c>
      <c r="C92" s="178" t="s">
        <v>1637</v>
      </c>
      <c r="D92" s="178" t="s">
        <v>112</v>
      </c>
      <c r="E92" s="178" t="s">
        <v>612</v>
      </c>
      <c r="F92" s="178" t="s">
        <v>149</v>
      </c>
      <c r="G92" s="115">
        <v>37</v>
      </c>
      <c r="H92" s="178" t="s">
        <v>634</v>
      </c>
      <c r="I92" s="178" t="s">
        <v>651</v>
      </c>
      <c r="J92" s="178" t="s">
        <v>1907</v>
      </c>
      <c r="K92" s="178" t="s">
        <v>636</v>
      </c>
      <c r="L92" s="115" t="s">
        <v>1880</v>
      </c>
      <c r="M92" s="157">
        <v>3.8981481481481485E-2</v>
      </c>
      <c r="N92" s="178" t="s">
        <v>980</v>
      </c>
      <c r="O92" s="171" t="s">
        <v>1908</v>
      </c>
      <c r="P92" s="171" t="s">
        <v>1909</v>
      </c>
    </row>
    <row r="93" spans="2:16" x14ac:dyDescent="0.25">
      <c r="B93" s="115">
        <v>83</v>
      </c>
      <c r="C93" s="178" t="s">
        <v>609</v>
      </c>
      <c r="D93" s="178" t="s">
        <v>112</v>
      </c>
      <c r="E93" s="178" t="s">
        <v>602</v>
      </c>
      <c r="F93" s="178" t="s">
        <v>149</v>
      </c>
      <c r="G93" s="115">
        <v>124</v>
      </c>
      <c r="H93" s="178" t="s">
        <v>634</v>
      </c>
      <c r="I93" s="178" t="s">
        <v>634</v>
      </c>
      <c r="J93" s="178" t="s">
        <v>1910</v>
      </c>
      <c r="K93" s="178" t="s">
        <v>636</v>
      </c>
      <c r="L93" s="115" t="s">
        <v>1880</v>
      </c>
      <c r="M93" s="157">
        <v>7.3437500000000003E-2</v>
      </c>
      <c r="N93" s="178" t="s">
        <v>165</v>
      </c>
      <c r="O93" s="171" t="s">
        <v>1911</v>
      </c>
      <c r="P93" s="171" t="s">
        <v>249</v>
      </c>
    </row>
    <row r="94" spans="2:16" x14ac:dyDescent="0.25">
      <c r="B94" s="115">
        <v>84</v>
      </c>
      <c r="C94" s="178" t="s">
        <v>605</v>
      </c>
      <c r="D94" s="178" t="s">
        <v>112</v>
      </c>
      <c r="E94" s="178" t="s">
        <v>611</v>
      </c>
      <c r="F94" s="178" t="s">
        <v>149</v>
      </c>
      <c r="G94" s="115">
        <v>61</v>
      </c>
      <c r="H94" s="178" t="s">
        <v>634</v>
      </c>
      <c r="I94" s="178" t="s">
        <v>634</v>
      </c>
      <c r="J94" s="178" t="s">
        <v>1912</v>
      </c>
      <c r="K94" s="178" t="s">
        <v>636</v>
      </c>
      <c r="L94" s="115" t="s">
        <v>1880</v>
      </c>
      <c r="M94" s="157">
        <v>5.5173611111111111E-2</v>
      </c>
      <c r="N94" s="178" t="s">
        <v>655</v>
      </c>
      <c r="O94" s="171" t="s">
        <v>1913</v>
      </c>
      <c r="P94" s="171" t="s">
        <v>657</v>
      </c>
    </row>
    <row r="95" spans="2:16" x14ac:dyDescent="0.25">
      <c r="B95" s="115">
        <v>85</v>
      </c>
      <c r="C95" s="178" t="s">
        <v>606</v>
      </c>
      <c r="D95" s="178" t="s">
        <v>112</v>
      </c>
      <c r="E95" s="178" t="s">
        <v>1616</v>
      </c>
      <c r="F95" s="178" t="s">
        <v>146</v>
      </c>
      <c r="G95" s="115">
        <v>51</v>
      </c>
      <c r="H95" s="178" t="s">
        <v>859</v>
      </c>
      <c r="I95" s="178" t="s">
        <v>634</v>
      </c>
      <c r="J95" s="178" t="s">
        <v>1914</v>
      </c>
      <c r="K95" s="178" t="s">
        <v>636</v>
      </c>
      <c r="L95" s="115" t="s">
        <v>1880</v>
      </c>
      <c r="M95" s="157">
        <v>4.7997685185185185E-2</v>
      </c>
      <c r="N95" s="178" t="s">
        <v>167</v>
      </c>
      <c r="O95" s="171" t="s">
        <v>1915</v>
      </c>
      <c r="P95" s="171" t="s">
        <v>151</v>
      </c>
    </row>
    <row r="96" spans="2:16" x14ac:dyDescent="0.25">
      <c r="B96" s="115">
        <v>86</v>
      </c>
      <c r="C96" s="178" t="s">
        <v>610</v>
      </c>
      <c r="D96" s="178" t="s">
        <v>112</v>
      </c>
      <c r="E96" s="178" t="s">
        <v>607</v>
      </c>
      <c r="F96" s="178" t="s">
        <v>146</v>
      </c>
      <c r="G96" s="115">
        <v>38</v>
      </c>
      <c r="H96" s="178" t="s">
        <v>634</v>
      </c>
      <c r="I96" s="178" t="s">
        <v>634</v>
      </c>
      <c r="J96" s="178" t="s">
        <v>1916</v>
      </c>
      <c r="K96" s="178" t="s">
        <v>636</v>
      </c>
      <c r="L96" s="115" t="s">
        <v>1880</v>
      </c>
      <c r="M96" s="157">
        <v>5.4953703703703706E-2</v>
      </c>
      <c r="N96" s="178" t="s">
        <v>560</v>
      </c>
      <c r="O96" s="171" t="s">
        <v>1917</v>
      </c>
      <c r="P96" s="171" t="s">
        <v>1918</v>
      </c>
    </row>
    <row r="97" spans="2:16" x14ac:dyDescent="0.25">
      <c r="B97" s="115">
        <v>87</v>
      </c>
      <c r="C97" s="178" t="s">
        <v>608</v>
      </c>
      <c r="D97" s="178" t="s">
        <v>112</v>
      </c>
      <c r="E97" s="178" t="s">
        <v>438</v>
      </c>
      <c r="F97" s="178" t="s">
        <v>149</v>
      </c>
      <c r="G97" s="115">
        <v>61</v>
      </c>
      <c r="H97" s="178" t="s">
        <v>634</v>
      </c>
      <c r="I97" s="178" t="s">
        <v>809</v>
      </c>
      <c r="J97" s="178" t="s">
        <v>1919</v>
      </c>
      <c r="K97" s="178" t="s">
        <v>636</v>
      </c>
      <c r="L97" s="115" t="s">
        <v>1880</v>
      </c>
      <c r="M97" s="157">
        <v>5.9456018518518526E-2</v>
      </c>
      <c r="N97" s="178" t="s">
        <v>568</v>
      </c>
      <c r="O97" s="171" t="s">
        <v>1920</v>
      </c>
      <c r="P97" s="171" t="s">
        <v>585</v>
      </c>
    </row>
    <row r="98" spans="2:16" x14ac:dyDescent="0.25">
      <c r="B98" s="115">
        <v>88</v>
      </c>
      <c r="C98" s="178" t="s">
        <v>603</v>
      </c>
      <c r="D98" s="178" t="s">
        <v>6</v>
      </c>
      <c r="E98" s="178" t="s">
        <v>604</v>
      </c>
      <c r="F98" s="178" t="s">
        <v>1043</v>
      </c>
      <c r="G98" s="115">
        <v>69</v>
      </c>
      <c r="H98" s="178" t="s">
        <v>1921</v>
      </c>
      <c r="I98" s="178" t="s">
        <v>1922</v>
      </c>
      <c r="J98" s="178" t="s">
        <v>1923</v>
      </c>
      <c r="K98" s="178" t="s">
        <v>636</v>
      </c>
      <c r="L98" s="115" t="s">
        <v>1880</v>
      </c>
      <c r="M98" s="157">
        <v>6.8206018518518527E-2</v>
      </c>
      <c r="N98" s="178" t="s">
        <v>238</v>
      </c>
      <c r="O98" s="171" t="s">
        <v>1924</v>
      </c>
      <c r="P98" s="171" t="s">
        <v>1403</v>
      </c>
    </row>
    <row r="99" spans="2:16" x14ac:dyDescent="0.25">
      <c r="B99" s="115">
        <v>89</v>
      </c>
      <c r="C99" s="178" t="s">
        <v>434</v>
      </c>
      <c r="D99" s="178" t="s">
        <v>7</v>
      </c>
      <c r="E99" s="178" t="s">
        <v>604</v>
      </c>
      <c r="F99" s="178" t="s">
        <v>150</v>
      </c>
      <c r="G99" s="115">
        <v>92</v>
      </c>
      <c r="H99" s="178" t="s">
        <v>1925</v>
      </c>
      <c r="I99" s="178" t="s">
        <v>1926</v>
      </c>
      <c r="J99" s="178" t="s">
        <v>1927</v>
      </c>
      <c r="K99" s="178" t="s">
        <v>636</v>
      </c>
      <c r="L99" s="115" t="s">
        <v>1880</v>
      </c>
      <c r="M99" s="157">
        <v>7.1875000000000008E-2</v>
      </c>
      <c r="N99" s="178" t="s">
        <v>1577</v>
      </c>
      <c r="O99" s="171" t="s">
        <v>1928</v>
      </c>
      <c r="P99" s="171" t="s">
        <v>1579</v>
      </c>
    </row>
    <row r="100" spans="2:16" x14ac:dyDescent="0.25">
      <c r="B100" s="115">
        <v>90</v>
      </c>
      <c r="C100" s="178" t="s">
        <v>438</v>
      </c>
      <c r="D100" s="178" t="s">
        <v>6</v>
      </c>
      <c r="E100" s="178" t="s">
        <v>603</v>
      </c>
      <c r="F100" s="178" t="s">
        <v>150</v>
      </c>
      <c r="G100" s="115">
        <v>65</v>
      </c>
      <c r="H100" s="178" t="s">
        <v>1929</v>
      </c>
      <c r="I100" s="178" t="s">
        <v>1930</v>
      </c>
      <c r="J100" s="178" t="s">
        <v>1931</v>
      </c>
      <c r="K100" s="178" t="s">
        <v>636</v>
      </c>
      <c r="L100" s="115" t="s">
        <v>1932</v>
      </c>
      <c r="M100" s="157">
        <v>6.6504629629629622E-2</v>
      </c>
      <c r="N100" s="178" t="s">
        <v>237</v>
      </c>
      <c r="O100" s="171" t="s">
        <v>1933</v>
      </c>
      <c r="P100" s="171" t="s">
        <v>247</v>
      </c>
    </row>
    <row r="101" spans="2:16" x14ac:dyDescent="0.25">
      <c r="B101" s="115">
        <v>91</v>
      </c>
      <c r="C101" s="178" t="s">
        <v>607</v>
      </c>
      <c r="D101" s="178" t="s">
        <v>112</v>
      </c>
      <c r="E101" s="178" t="s">
        <v>608</v>
      </c>
      <c r="F101" s="178" t="s">
        <v>150</v>
      </c>
      <c r="G101" s="115">
        <v>57</v>
      </c>
      <c r="H101" s="178" t="s">
        <v>634</v>
      </c>
      <c r="I101" s="178" t="s">
        <v>634</v>
      </c>
      <c r="J101" s="178" t="s">
        <v>1934</v>
      </c>
      <c r="K101" s="178" t="s">
        <v>636</v>
      </c>
      <c r="L101" s="115" t="s">
        <v>1932</v>
      </c>
      <c r="M101" s="157">
        <v>5.9548611111111115E-2</v>
      </c>
      <c r="N101" s="178" t="s">
        <v>172</v>
      </c>
      <c r="O101" s="171" t="s">
        <v>1935</v>
      </c>
      <c r="P101" s="171" t="s">
        <v>1936</v>
      </c>
    </row>
    <row r="102" spans="2:16" x14ac:dyDescent="0.25">
      <c r="B102" s="115">
        <v>92</v>
      </c>
      <c r="C102" s="178" t="s">
        <v>1616</v>
      </c>
      <c r="D102" s="178" t="s">
        <v>6</v>
      </c>
      <c r="E102" s="178" t="s">
        <v>610</v>
      </c>
      <c r="F102" s="178" t="s">
        <v>153</v>
      </c>
      <c r="G102" s="115">
        <v>21</v>
      </c>
      <c r="H102" s="178" t="s">
        <v>1937</v>
      </c>
      <c r="I102" s="178" t="s">
        <v>809</v>
      </c>
      <c r="J102" s="178" t="s">
        <v>1938</v>
      </c>
      <c r="K102" s="178" t="s">
        <v>636</v>
      </c>
      <c r="L102" s="115" t="s">
        <v>1932</v>
      </c>
      <c r="M102" s="157">
        <v>2.3703703703703703E-2</v>
      </c>
      <c r="N102" s="178" t="s">
        <v>517</v>
      </c>
      <c r="O102" s="171" t="s">
        <v>1939</v>
      </c>
      <c r="P102" s="171" t="s">
        <v>572</v>
      </c>
    </row>
    <row r="103" spans="2:16" x14ac:dyDescent="0.25">
      <c r="B103" s="115">
        <v>93</v>
      </c>
      <c r="C103" s="178" t="s">
        <v>611</v>
      </c>
      <c r="D103" s="178" t="s">
        <v>7</v>
      </c>
      <c r="E103" s="178" t="s">
        <v>606</v>
      </c>
      <c r="F103" s="178" t="s">
        <v>148</v>
      </c>
      <c r="G103" s="115">
        <v>60</v>
      </c>
      <c r="H103" s="178" t="s">
        <v>1940</v>
      </c>
      <c r="I103" s="178" t="s">
        <v>1941</v>
      </c>
      <c r="J103" s="178" t="s">
        <v>1942</v>
      </c>
      <c r="K103" s="178" t="s">
        <v>636</v>
      </c>
      <c r="L103" s="115" t="s">
        <v>1932</v>
      </c>
      <c r="M103" s="157">
        <v>6.1412037037037036E-2</v>
      </c>
      <c r="N103" s="178" t="s">
        <v>23</v>
      </c>
      <c r="O103" s="171" t="s">
        <v>1943</v>
      </c>
      <c r="P103" s="171" t="s">
        <v>999</v>
      </c>
    </row>
    <row r="104" spans="2:16" x14ac:dyDescent="0.25">
      <c r="B104" s="115">
        <v>94</v>
      </c>
      <c r="C104" s="178" t="s">
        <v>602</v>
      </c>
      <c r="D104" s="178" t="s">
        <v>7</v>
      </c>
      <c r="E104" s="178" t="s">
        <v>605</v>
      </c>
      <c r="F104" s="178" t="s">
        <v>1944</v>
      </c>
      <c r="G104" s="115">
        <v>52</v>
      </c>
      <c r="H104" s="178" t="s">
        <v>1945</v>
      </c>
      <c r="I104" s="178" t="s">
        <v>1946</v>
      </c>
      <c r="J104" s="178" t="s">
        <v>1947</v>
      </c>
      <c r="K104" s="178" t="s">
        <v>636</v>
      </c>
      <c r="L104" s="115" t="s">
        <v>1932</v>
      </c>
      <c r="M104" s="157">
        <v>6.582175925925926E-2</v>
      </c>
      <c r="N104" s="178" t="s">
        <v>253</v>
      </c>
      <c r="O104" s="171" t="s">
        <v>1948</v>
      </c>
      <c r="P104" s="171" t="s">
        <v>1949</v>
      </c>
    </row>
    <row r="105" spans="2:16" x14ac:dyDescent="0.25">
      <c r="B105" s="115">
        <v>95</v>
      </c>
      <c r="C105" s="178" t="s">
        <v>612</v>
      </c>
      <c r="D105" s="178" t="s">
        <v>7</v>
      </c>
      <c r="E105" s="178" t="s">
        <v>609</v>
      </c>
      <c r="F105" s="178" t="s">
        <v>148</v>
      </c>
      <c r="G105" s="115">
        <v>60</v>
      </c>
      <c r="H105" s="178" t="s">
        <v>1950</v>
      </c>
      <c r="I105" s="178" t="s">
        <v>1951</v>
      </c>
      <c r="J105" s="178" t="s">
        <v>1952</v>
      </c>
      <c r="K105" s="178" t="s">
        <v>636</v>
      </c>
      <c r="L105" s="115" t="s">
        <v>1932</v>
      </c>
      <c r="M105" s="157">
        <v>6.1296296296296293E-2</v>
      </c>
      <c r="N105" s="178" t="s">
        <v>532</v>
      </c>
      <c r="O105" s="171" t="s">
        <v>1953</v>
      </c>
      <c r="P105" s="171" t="s">
        <v>1954</v>
      </c>
    </row>
    <row r="106" spans="2:16" x14ac:dyDescent="0.25">
      <c r="B106" s="115">
        <v>96</v>
      </c>
      <c r="C106" s="178" t="s">
        <v>613</v>
      </c>
      <c r="D106" s="178" t="s">
        <v>112</v>
      </c>
      <c r="E106" s="178" t="s">
        <v>1637</v>
      </c>
      <c r="F106" s="178" t="s">
        <v>149</v>
      </c>
      <c r="G106" s="115">
        <v>56</v>
      </c>
      <c r="H106" s="178" t="s">
        <v>859</v>
      </c>
      <c r="I106" s="178" t="s">
        <v>634</v>
      </c>
      <c r="J106" s="178" t="s">
        <v>1955</v>
      </c>
      <c r="K106" s="178" t="s">
        <v>636</v>
      </c>
      <c r="L106" s="115" t="s">
        <v>1932</v>
      </c>
      <c r="M106" s="157">
        <v>5.7141203703703708E-2</v>
      </c>
      <c r="N106" s="178" t="s">
        <v>339</v>
      </c>
      <c r="O106" s="171" t="s">
        <v>1956</v>
      </c>
      <c r="P106" s="171" t="s">
        <v>1711</v>
      </c>
    </row>
    <row r="107" spans="2:16" x14ac:dyDescent="0.25">
      <c r="B107" s="115">
        <v>97</v>
      </c>
      <c r="C107" s="178" t="s">
        <v>1637</v>
      </c>
      <c r="D107" s="178" t="s">
        <v>112</v>
      </c>
      <c r="E107" s="178" t="s">
        <v>434</v>
      </c>
      <c r="F107" s="178" t="s">
        <v>149</v>
      </c>
      <c r="G107" s="115">
        <v>78</v>
      </c>
      <c r="H107" s="178" t="s">
        <v>634</v>
      </c>
      <c r="I107" s="178" t="s">
        <v>634</v>
      </c>
      <c r="J107" s="178" t="s">
        <v>1957</v>
      </c>
      <c r="K107" s="178" t="s">
        <v>636</v>
      </c>
      <c r="L107" s="115" t="s">
        <v>1932</v>
      </c>
      <c r="M107" s="157">
        <v>6.1828703703703712E-2</v>
      </c>
      <c r="N107" s="178" t="s">
        <v>1581</v>
      </c>
      <c r="O107" s="171" t="s">
        <v>1958</v>
      </c>
      <c r="P107" s="171" t="s">
        <v>1583</v>
      </c>
    </row>
    <row r="108" spans="2:16" x14ac:dyDescent="0.25">
      <c r="B108" s="115">
        <v>98</v>
      </c>
      <c r="C108" s="178" t="s">
        <v>609</v>
      </c>
      <c r="D108" s="178" t="s">
        <v>112</v>
      </c>
      <c r="E108" s="178" t="s">
        <v>613</v>
      </c>
      <c r="F108" s="178" t="s">
        <v>149</v>
      </c>
      <c r="G108" s="115">
        <v>62</v>
      </c>
      <c r="H108" s="178" t="s">
        <v>634</v>
      </c>
      <c r="I108" s="178" t="s">
        <v>634</v>
      </c>
      <c r="J108" s="178" t="s">
        <v>1959</v>
      </c>
      <c r="K108" s="178" t="s">
        <v>636</v>
      </c>
      <c r="L108" s="115" t="s">
        <v>1932</v>
      </c>
      <c r="M108" s="157">
        <v>6.2511574074074081E-2</v>
      </c>
      <c r="N108" s="178" t="s">
        <v>338</v>
      </c>
      <c r="O108" s="171" t="s">
        <v>1960</v>
      </c>
      <c r="P108" s="171" t="s">
        <v>1859</v>
      </c>
    </row>
    <row r="109" spans="2:16" x14ac:dyDescent="0.25">
      <c r="B109" s="115">
        <v>99</v>
      </c>
      <c r="C109" s="178" t="s">
        <v>605</v>
      </c>
      <c r="D109" s="178" t="s">
        <v>112</v>
      </c>
      <c r="E109" s="178" t="s">
        <v>612</v>
      </c>
      <c r="F109" s="178" t="s">
        <v>149</v>
      </c>
      <c r="G109" s="115">
        <v>53</v>
      </c>
      <c r="H109" s="178" t="s">
        <v>634</v>
      </c>
      <c r="I109" s="178" t="s">
        <v>634</v>
      </c>
      <c r="J109" s="178" t="s">
        <v>1961</v>
      </c>
      <c r="K109" s="178" t="s">
        <v>636</v>
      </c>
      <c r="L109" s="115" t="s">
        <v>1932</v>
      </c>
      <c r="M109" s="157">
        <v>5.4270833333333331E-2</v>
      </c>
      <c r="N109" s="178" t="s">
        <v>237</v>
      </c>
      <c r="O109" s="171" t="s">
        <v>1962</v>
      </c>
      <c r="P109" s="171" t="s">
        <v>247</v>
      </c>
    </row>
    <row r="110" spans="2:16" x14ac:dyDescent="0.25">
      <c r="B110" s="115">
        <v>100</v>
      </c>
      <c r="C110" s="178" t="s">
        <v>606</v>
      </c>
      <c r="D110" s="178" t="s">
        <v>112</v>
      </c>
      <c r="E110" s="178" t="s">
        <v>602</v>
      </c>
      <c r="F110" s="178" t="s">
        <v>146</v>
      </c>
      <c r="G110" s="115">
        <v>48</v>
      </c>
      <c r="H110" s="178" t="s">
        <v>859</v>
      </c>
      <c r="I110" s="178" t="s">
        <v>634</v>
      </c>
      <c r="J110" s="178" t="s">
        <v>1963</v>
      </c>
      <c r="K110" s="178" t="s">
        <v>636</v>
      </c>
      <c r="L110" s="115" t="s">
        <v>1932</v>
      </c>
      <c r="M110" s="157">
        <v>5.6284722222222222E-2</v>
      </c>
      <c r="N110" s="178" t="s">
        <v>165</v>
      </c>
      <c r="O110" s="171" t="s">
        <v>1964</v>
      </c>
      <c r="P110" s="171" t="s">
        <v>1965</v>
      </c>
    </row>
    <row r="111" spans="2:16" x14ac:dyDescent="0.25">
      <c r="B111" s="115">
        <v>101</v>
      </c>
      <c r="C111" s="178" t="s">
        <v>610</v>
      </c>
      <c r="D111" s="178" t="s">
        <v>112</v>
      </c>
      <c r="E111" s="178" t="s">
        <v>611</v>
      </c>
      <c r="F111" s="178" t="s">
        <v>150</v>
      </c>
      <c r="G111" s="115">
        <v>80</v>
      </c>
      <c r="H111" s="178" t="s">
        <v>1966</v>
      </c>
      <c r="I111" s="178" t="s">
        <v>634</v>
      </c>
      <c r="J111" s="178" t="s">
        <v>1967</v>
      </c>
      <c r="K111" s="178" t="s">
        <v>636</v>
      </c>
      <c r="L111" s="115" t="s">
        <v>1932</v>
      </c>
      <c r="M111" s="157">
        <v>6.7199074074074064E-2</v>
      </c>
      <c r="N111" s="178" t="s">
        <v>537</v>
      </c>
      <c r="O111" s="171" t="s">
        <v>1968</v>
      </c>
      <c r="P111" s="171" t="s">
        <v>147</v>
      </c>
    </row>
    <row r="112" spans="2:16" x14ac:dyDescent="0.25">
      <c r="B112" s="115">
        <v>102</v>
      </c>
      <c r="C112" s="178" t="s">
        <v>608</v>
      </c>
      <c r="D112" s="178" t="s">
        <v>112</v>
      </c>
      <c r="E112" s="178" t="s">
        <v>1616</v>
      </c>
      <c r="F112" s="178" t="s">
        <v>146</v>
      </c>
      <c r="G112" s="115">
        <v>62</v>
      </c>
      <c r="H112" s="178" t="s">
        <v>634</v>
      </c>
      <c r="I112" s="178" t="s">
        <v>634</v>
      </c>
      <c r="J112" s="178" t="s">
        <v>1969</v>
      </c>
      <c r="K112" s="178" t="s">
        <v>636</v>
      </c>
      <c r="L112" s="115" t="s">
        <v>1970</v>
      </c>
      <c r="M112" s="157">
        <v>5.486111111111111E-2</v>
      </c>
      <c r="N112" s="178" t="s">
        <v>240</v>
      </c>
      <c r="O112" s="171" t="s">
        <v>1971</v>
      </c>
      <c r="P112" s="171" t="s">
        <v>151</v>
      </c>
    </row>
    <row r="113" spans="2:16" x14ac:dyDescent="0.25">
      <c r="B113" s="115">
        <v>103</v>
      </c>
      <c r="C113" s="178" t="s">
        <v>603</v>
      </c>
      <c r="D113" s="178" t="s">
        <v>6</v>
      </c>
      <c r="E113" s="178" t="s">
        <v>607</v>
      </c>
      <c r="F113" s="178" t="s">
        <v>150</v>
      </c>
      <c r="G113" s="115">
        <v>58</v>
      </c>
      <c r="H113" s="178" t="s">
        <v>1972</v>
      </c>
      <c r="I113" s="178" t="s">
        <v>1973</v>
      </c>
      <c r="J113" s="178" t="s">
        <v>1974</v>
      </c>
      <c r="K113" s="178" t="s">
        <v>636</v>
      </c>
      <c r="L113" s="115" t="s">
        <v>1970</v>
      </c>
      <c r="M113" s="157">
        <v>6.5937499999999996E-2</v>
      </c>
      <c r="N113" s="178" t="s">
        <v>1975</v>
      </c>
      <c r="O113" s="171" t="s">
        <v>1976</v>
      </c>
      <c r="P113" s="171" t="s">
        <v>1977</v>
      </c>
    </row>
    <row r="114" spans="2:16" x14ac:dyDescent="0.25">
      <c r="B114" s="115">
        <v>104</v>
      </c>
      <c r="C114" s="178" t="s">
        <v>604</v>
      </c>
      <c r="D114" s="178" t="s">
        <v>6</v>
      </c>
      <c r="E114" s="178" t="s">
        <v>438</v>
      </c>
      <c r="F114" s="178" t="s">
        <v>150</v>
      </c>
      <c r="G114" s="115">
        <v>77</v>
      </c>
      <c r="H114" s="178" t="s">
        <v>1978</v>
      </c>
      <c r="I114" s="178" t="s">
        <v>1979</v>
      </c>
      <c r="J114" s="178" t="s">
        <v>1980</v>
      </c>
      <c r="K114" s="178" t="s">
        <v>636</v>
      </c>
      <c r="L114" s="115" t="s">
        <v>1970</v>
      </c>
      <c r="M114" s="157">
        <v>7.0057870370370368E-2</v>
      </c>
      <c r="N114" s="178" t="s">
        <v>336</v>
      </c>
      <c r="O114" s="171" t="s">
        <v>1981</v>
      </c>
      <c r="P114" s="171" t="s">
        <v>1982</v>
      </c>
    </row>
    <row r="115" spans="2:16" x14ac:dyDescent="0.25">
      <c r="B115" s="115">
        <v>105</v>
      </c>
      <c r="C115" s="178" t="s">
        <v>434</v>
      </c>
      <c r="D115" s="178" t="s">
        <v>6</v>
      </c>
      <c r="E115" s="178" t="s">
        <v>438</v>
      </c>
      <c r="F115" s="178" t="s">
        <v>148</v>
      </c>
      <c r="G115" s="115">
        <v>67</v>
      </c>
      <c r="H115" s="178" t="s">
        <v>1610</v>
      </c>
      <c r="I115" s="178" t="s">
        <v>1983</v>
      </c>
      <c r="J115" s="178" t="s">
        <v>1984</v>
      </c>
      <c r="K115" s="178" t="s">
        <v>636</v>
      </c>
      <c r="L115" s="115" t="s">
        <v>1970</v>
      </c>
      <c r="M115" s="157">
        <v>6.5474537037037039E-2</v>
      </c>
      <c r="N115" s="178" t="s">
        <v>1985</v>
      </c>
      <c r="O115" s="171" t="s">
        <v>1986</v>
      </c>
      <c r="P115" s="171" t="s">
        <v>1987</v>
      </c>
    </row>
    <row r="116" spans="2:16" x14ac:dyDescent="0.25">
      <c r="B116" s="115">
        <v>106</v>
      </c>
      <c r="C116" s="178" t="s">
        <v>607</v>
      </c>
      <c r="D116" s="178" t="s">
        <v>6</v>
      </c>
      <c r="E116" s="178" t="s">
        <v>604</v>
      </c>
      <c r="F116" s="178" t="s">
        <v>1043</v>
      </c>
      <c r="G116" s="115">
        <v>100</v>
      </c>
      <c r="H116" s="178" t="s">
        <v>1922</v>
      </c>
      <c r="I116" s="178" t="s">
        <v>634</v>
      </c>
      <c r="J116" s="178" t="s">
        <v>1988</v>
      </c>
      <c r="K116" s="178" t="s">
        <v>636</v>
      </c>
      <c r="L116" s="115" t="s">
        <v>1970</v>
      </c>
      <c r="M116" s="157">
        <v>7.3159722222222223E-2</v>
      </c>
      <c r="N116" s="178" t="s">
        <v>204</v>
      </c>
      <c r="O116" s="171" t="s">
        <v>1989</v>
      </c>
      <c r="P116" s="171" t="s">
        <v>1990</v>
      </c>
    </row>
    <row r="117" spans="2:16" x14ac:dyDescent="0.25">
      <c r="B117" s="115">
        <v>107</v>
      </c>
      <c r="C117" s="178" t="s">
        <v>1616</v>
      </c>
      <c r="D117" s="178" t="s">
        <v>7</v>
      </c>
      <c r="E117" s="178" t="s">
        <v>603</v>
      </c>
      <c r="F117" s="178" t="s">
        <v>150</v>
      </c>
      <c r="G117" s="115">
        <v>87</v>
      </c>
      <c r="H117" s="178" t="s">
        <v>1991</v>
      </c>
      <c r="I117" s="178" t="s">
        <v>1992</v>
      </c>
      <c r="J117" s="178" t="s">
        <v>1993</v>
      </c>
      <c r="K117" s="178" t="s">
        <v>636</v>
      </c>
      <c r="L117" s="115" t="s">
        <v>1970</v>
      </c>
      <c r="M117" s="157">
        <v>6.9814814814814816E-2</v>
      </c>
      <c r="N117" s="178" t="s">
        <v>334</v>
      </c>
      <c r="O117" s="171" t="s">
        <v>1994</v>
      </c>
      <c r="P117" s="171" t="s">
        <v>1995</v>
      </c>
    </row>
    <row r="118" spans="2:16" x14ac:dyDescent="0.25">
      <c r="B118" s="115">
        <v>108</v>
      </c>
      <c r="C118" s="178" t="s">
        <v>611</v>
      </c>
      <c r="D118" s="178" t="s">
        <v>6</v>
      </c>
      <c r="E118" s="178" t="s">
        <v>608</v>
      </c>
      <c r="F118" s="178" t="s">
        <v>148</v>
      </c>
      <c r="G118" s="115">
        <v>55</v>
      </c>
      <c r="H118" s="178" t="s">
        <v>1996</v>
      </c>
      <c r="I118" s="178" t="s">
        <v>1997</v>
      </c>
      <c r="J118" s="178" t="s">
        <v>1998</v>
      </c>
      <c r="K118" s="178" t="s">
        <v>636</v>
      </c>
      <c r="L118" s="115" t="s">
        <v>1970</v>
      </c>
      <c r="M118" s="157">
        <v>6.3773148148148148E-2</v>
      </c>
      <c r="N118" s="178" t="s">
        <v>537</v>
      </c>
      <c r="O118" s="171" t="s">
        <v>1999</v>
      </c>
      <c r="P118" s="171" t="s">
        <v>147</v>
      </c>
    </row>
    <row r="119" spans="2:16" x14ac:dyDescent="0.25">
      <c r="B119" s="115">
        <v>109</v>
      </c>
      <c r="C119" s="178" t="s">
        <v>602</v>
      </c>
      <c r="D119" s="178" t="s">
        <v>112</v>
      </c>
      <c r="E119" s="178" t="s">
        <v>610</v>
      </c>
      <c r="F119" s="178" t="s">
        <v>149</v>
      </c>
      <c r="G119" s="115">
        <v>57</v>
      </c>
      <c r="H119" s="178" t="s">
        <v>634</v>
      </c>
      <c r="I119" s="178" t="s">
        <v>651</v>
      </c>
      <c r="J119" s="178" t="s">
        <v>2000</v>
      </c>
      <c r="K119" s="178" t="s">
        <v>636</v>
      </c>
      <c r="L119" s="115" t="s">
        <v>1970</v>
      </c>
      <c r="M119" s="157">
        <v>6.0509259259259263E-2</v>
      </c>
      <c r="N119" s="178" t="s">
        <v>2001</v>
      </c>
      <c r="O119" s="171" t="s">
        <v>2002</v>
      </c>
      <c r="P119" s="171" t="s">
        <v>2003</v>
      </c>
    </row>
    <row r="120" spans="2:16" x14ac:dyDescent="0.25">
      <c r="B120" s="115">
        <v>110</v>
      </c>
      <c r="C120" s="178" t="s">
        <v>612</v>
      </c>
      <c r="D120" s="178" t="s">
        <v>112</v>
      </c>
      <c r="E120" s="178" t="s">
        <v>606</v>
      </c>
      <c r="F120" s="178" t="s">
        <v>149</v>
      </c>
      <c r="G120" s="115">
        <v>91</v>
      </c>
      <c r="H120" s="178" t="s">
        <v>651</v>
      </c>
      <c r="I120" s="178" t="s">
        <v>1064</v>
      </c>
      <c r="J120" s="178" t="s">
        <v>2004</v>
      </c>
      <c r="K120" s="178" t="s">
        <v>636</v>
      </c>
      <c r="L120" s="115" t="s">
        <v>1970</v>
      </c>
      <c r="M120" s="157">
        <v>7.1365740740740743E-2</v>
      </c>
      <c r="N120" s="178" t="s">
        <v>897</v>
      </c>
      <c r="O120" s="171" t="s">
        <v>2005</v>
      </c>
      <c r="P120" s="171" t="s">
        <v>899</v>
      </c>
    </row>
    <row r="121" spans="2:16" x14ac:dyDescent="0.25">
      <c r="B121" s="115">
        <v>111</v>
      </c>
      <c r="C121" s="178" t="s">
        <v>613</v>
      </c>
      <c r="D121" s="178" t="s">
        <v>7</v>
      </c>
      <c r="E121" s="178" t="s">
        <v>605</v>
      </c>
      <c r="F121" s="178" t="s">
        <v>148</v>
      </c>
      <c r="G121" s="115">
        <v>156</v>
      </c>
      <c r="H121" s="178" t="s">
        <v>2006</v>
      </c>
      <c r="I121" s="178" t="s">
        <v>2007</v>
      </c>
      <c r="J121" s="178" t="s">
        <v>2008</v>
      </c>
      <c r="K121" s="178" t="s">
        <v>636</v>
      </c>
      <c r="L121" s="115" t="s">
        <v>1970</v>
      </c>
      <c r="M121" s="157">
        <v>7.9652777777777781E-2</v>
      </c>
      <c r="N121" s="178" t="s">
        <v>260</v>
      </c>
      <c r="O121" s="171" t="s">
        <v>2009</v>
      </c>
      <c r="P121" s="171" t="s">
        <v>967</v>
      </c>
    </row>
    <row r="122" spans="2:16" x14ac:dyDescent="0.25">
      <c r="B122" s="115">
        <v>112</v>
      </c>
      <c r="C122" s="178" t="s">
        <v>1637</v>
      </c>
      <c r="D122" s="178" t="s">
        <v>6</v>
      </c>
      <c r="E122" s="178" t="s">
        <v>609</v>
      </c>
      <c r="F122" s="178" t="s">
        <v>148</v>
      </c>
      <c r="G122" s="115">
        <v>184</v>
      </c>
      <c r="H122" s="178" t="s">
        <v>2010</v>
      </c>
      <c r="I122" s="178" t="s">
        <v>991</v>
      </c>
      <c r="J122" s="178" t="s">
        <v>2011</v>
      </c>
      <c r="K122" s="178" t="s">
        <v>636</v>
      </c>
      <c r="L122" s="115" t="s">
        <v>1970</v>
      </c>
      <c r="M122" s="157">
        <v>8.1215277777777775E-2</v>
      </c>
      <c r="N122" s="178" t="s">
        <v>200</v>
      </c>
      <c r="O122" s="171" t="s">
        <v>2012</v>
      </c>
      <c r="P122" s="171" t="s">
        <v>706</v>
      </c>
    </row>
    <row r="123" spans="2:16" x14ac:dyDescent="0.25">
      <c r="B123" s="115">
        <v>113</v>
      </c>
      <c r="C123" s="178" t="s">
        <v>609</v>
      </c>
      <c r="D123" s="178" t="s">
        <v>112</v>
      </c>
      <c r="E123" s="178" t="s">
        <v>434</v>
      </c>
      <c r="F123" s="178" t="s">
        <v>150</v>
      </c>
      <c r="G123" s="115">
        <v>57</v>
      </c>
      <c r="H123" s="178" t="s">
        <v>634</v>
      </c>
      <c r="I123" s="178" t="s">
        <v>634</v>
      </c>
      <c r="J123" s="178" t="s">
        <v>2013</v>
      </c>
      <c r="K123" s="178" t="s">
        <v>636</v>
      </c>
      <c r="L123" s="115" t="s">
        <v>1970</v>
      </c>
      <c r="M123" s="157">
        <v>5.5196759259259265E-2</v>
      </c>
      <c r="N123" s="178" t="s">
        <v>912</v>
      </c>
      <c r="O123" s="171" t="s">
        <v>2014</v>
      </c>
      <c r="P123" s="171" t="s">
        <v>1545</v>
      </c>
    </row>
    <row r="124" spans="2:16" x14ac:dyDescent="0.25">
      <c r="B124" s="115">
        <v>114</v>
      </c>
      <c r="C124" s="178" t="s">
        <v>605</v>
      </c>
      <c r="D124" s="178" t="s">
        <v>6</v>
      </c>
      <c r="E124" s="178" t="s">
        <v>1637</v>
      </c>
      <c r="F124" s="178" t="s">
        <v>148</v>
      </c>
      <c r="G124" s="115">
        <v>53</v>
      </c>
      <c r="H124" s="178" t="s">
        <v>2015</v>
      </c>
      <c r="I124" s="178" t="s">
        <v>2016</v>
      </c>
      <c r="J124" s="178" t="s">
        <v>2017</v>
      </c>
      <c r="K124" s="178" t="s">
        <v>636</v>
      </c>
      <c r="L124" s="115" t="s">
        <v>1970</v>
      </c>
      <c r="M124" s="157">
        <v>6.3217592592592589E-2</v>
      </c>
      <c r="N124" s="178" t="s">
        <v>1442</v>
      </c>
      <c r="O124" s="171" t="s">
        <v>2018</v>
      </c>
      <c r="P124" s="171" t="s">
        <v>1444</v>
      </c>
    </row>
    <row r="125" spans="2:16" x14ac:dyDescent="0.25">
      <c r="B125" s="115">
        <v>115</v>
      </c>
      <c r="C125" s="178" t="s">
        <v>606</v>
      </c>
      <c r="D125" s="178" t="s">
        <v>7</v>
      </c>
      <c r="E125" s="178" t="s">
        <v>613</v>
      </c>
      <c r="F125" s="178" t="s">
        <v>150</v>
      </c>
      <c r="G125" s="115">
        <v>54</v>
      </c>
      <c r="H125" s="178" t="s">
        <v>2019</v>
      </c>
      <c r="I125" s="178" t="s">
        <v>2020</v>
      </c>
      <c r="J125" s="178" t="s">
        <v>2021</v>
      </c>
      <c r="K125" s="178" t="s">
        <v>636</v>
      </c>
      <c r="L125" s="115" t="s">
        <v>1970</v>
      </c>
      <c r="M125" s="157">
        <v>6.1527777777777772E-2</v>
      </c>
      <c r="N125" s="178" t="s">
        <v>2022</v>
      </c>
      <c r="O125" s="171" t="s">
        <v>2023</v>
      </c>
      <c r="P125" s="171" t="s">
        <v>2024</v>
      </c>
    </row>
    <row r="126" spans="2:16" x14ac:dyDescent="0.25">
      <c r="B126" s="115">
        <v>116</v>
      </c>
      <c r="C126" s="178" t="s">
        <v>610</v>
      </c>
      <c r="D126" s="178" t="s">
        <v>112</v>
      </c>
      <c r="E126" s="178" t="s">
        <v>612</v>
      </c>
      <c r="F126" s="178" t="s">
        <v>146</v>
      </c>
      <c r="G126" s="115">
        <v>33</v>
      </c>
      <c r="H126" s="178" t="s">
        <v>634</v>
      </c>
      <c r="I126" s="178" t="s">
        <v>859</v>
      </c>
      <c r="J126" s="178" t="s">
        <v>2025</v>
      </c>
      <c r="K126" s="178" t="s">
        <v>636</v>
      </c>
      <c r="L126" s="115" t="s">
        <v>1970</v>
      </c>
      <c r="M126" s="157">
        <v>4.7905092592592589E-2</v>
      </c>
      <c r="N126" s="178" t="s">
        <v>264</v>
      </c>
      <c r="O126" s="171" t="s">
        <v>2027</v>
      </c>
      <c r="P126" s="171" t="s">
        <v>722</v>
      </c>
    </row>
    <row r="127" spans="2:16" x14ac:dyDescent="0.25">
      <c r="B127" s="115">
        <v>117</v>
      </c>
      <c r="C127" s="178" t="s">
        <v>608</v>
      </c>
      <c r="D127" s="178" t="s">
        <v>112</v>
      </c>
      <c r="E127" s="178" t="s">
        <v>602</v>
      </c>
      <c r="F127" s="178" t="s">
        <v>149</v>
      </c>
      <c r="G127" s="115">
        <v>56</v>
      </c>
      <c r="H127" s="178" t="s">
        <v>634</v>
      </c>
      <c r="I127" s="178" t="s">
        <v>634</v>
      </c>
      <c r="J127" s="178" t="s">
        <v>2028</v>
      </c>
      <c r="K127" s="178" t="s">
        <v>636</v>
      </c>
      <c r="L127" s="115" t="s">
        <v>2029</v>
      </c>
      <c r="M127" s="157">
        <v>5.545138888888889E-2</v>
      </c>
      <c r="N127" s="178" t="s">
        <v>164</v>
      </c>
      <c r="O127" s="171" t="s">
        <v>2030</v>
      </c>
      <c r="P127" s="171" t="s">
        <v>2031</v>
      </c>
    </row>
    <row r="128" spans="2:16" x14ac:dyDescent="0.25">
      <c r="B128" s="115">
        <v>118</v>
      </c>
      <c r="C128" s="178" t="s">
        <v>603</v>
      </c>
      <c r="D128" s="178" t="s">
        <v>6</v>
      </c>
      <c r="E128" s="178" t="s">
        <v>611</v>
      </c>
      <c r="F128" s="178" t="s">
        <v>150</v>
      </c>
      <c r="G128" s="115">
        <v>77</v>
      </c>
      <c r="H128" s="178" t="s">
        <v>2032</v>
      </c>
      <c r="I128" s="178" t="s">
        <v>2016</v>
      </c>
      <c r="J128" s="178" t="s">
        <v>2033</v>
      </c>
      <c r="K128" s="178" t="s">
        <v>636</v>
      </c>
      <c r="L128" s="115" t="s">
        <v>2029</v>
      </c>
      <c r="M128" s="157">
        <v>6.8252314814814807E-2</v>
      </c>
      <c r="N128" s="178" t="s">
        <v>14</v>
      </c>
      <c r="O128" s="171" t="s">
        <v>2034</v>
      </c>
      <c r="P128" s="171" t="s">
        <v>367</v>
      </c>
    </row>
    <row r="129" spans="2:16" x14ac:dyDescent="0.25">
      <c r="B129" s="115">
        <v>119</v>
      </c>
      <c r="C129" s="178" t="s">
        <v>604</v>
      </c>
      <c r="D129" s="178" t="s">
        <v>6</v>
      </c>
      <c r="E129" s="178" t="s">
        <v>1616</v>
      </c>
      <c r="F129" s="178" t="s">
        <v>306</v>
      </c>
      <c r="G129" s="115">
        <v>86</v>
      </c>
      <c r="H129" s="178" t="s">
        <v>729</v>
      </c>
      <c r="I129" s="178" t="s">
        <v>2035</v>
      </c>
      <c r="J129" s="178" t="s">
        <v>2036</v>
      </c>
      <c r="K129" s="178" t="s">
        <v>636</v>
      </c>
      <c r="L129" s="115" t="s">
        <v>2029</v>
      </c>
      <c r="M129" s="157">
        <v>6.6400462962962967E-2</v>
      </c>
      <c r="N129" s="178" t="s">
        <v>1256</v>
      </c>
      <c r="O129" s="171" t="s">
        <v>2037</v>
      </c>
      <c r="P129" s="171" t="s">
        <v>1258</v>
      </c>
    </row>
    <row r="130" spans="2:16" x14ac:dyDescent="0.25">
      <c r="B130" s="115">
        <v>120</v>
      </c>
      <c r="C130" s="178" t="s">
        <v>438</v>
      </c>
      <c r="D130" s="178" t="s">
        <v>112</v>
      </c>
      <c r="E130" s="178" t="s">
        <v>607</v>
      </c>
      <c r="F130" s="178" t="s">
        <v>150</v>
      </c>
      <c r="G130" s="115">
        <v>68</v>
      </c>
      <c r="H130" s="178" t="s">
        <v>1558</v>
      </c>
      <c r="I130" s="178" t="s">
        <v>634</v>
      </c>
      <c r="J130" s="178" t="s">
        <v>2038</v>
      </c>
      <c r="K130" s="178" t="s">
        <v>636</v>
      </c>
      <c r="L130" s="115" t="s">
        <v>2029</v>
      </c>
      <c r="M130" s="157">
        <v>6.7858796296296306E-2</v>
      </c>
      <c r="N130" s="178" t="s">
        <v>272</v>
      </c>
      <c r="O130" s="171" t="s">
        <v>2039</v>
      </c>
      <c r="P130" s="171" t="s">
        <v>1042</v>
      </c>
    </row>
    <row r="131" spans="2:16" x14ac:dyDescent="0.25">
      <c r="B131" s="115">
        <v>121</v>
      </c>
      <c r="C131" s="178" t="s">
        <v>434</v>
      </c>
      <c r="D131" s="178" t="s">
        <v>7</v>
      </c>
      <c r="E131" s="178" t="s">
        <v>607</v>
      </c>
      <c r="F131" s="178" t="s">
        <v>148</v>
      </c>
      <c r="G131" s="115">
        <v>238</v>
      </c>
      <c r="H131" s="178" t="s">
        <v>2040</v>
      </c>
      <c r="I131" s="178" t="s">
        <v>2041</v>
      </c>
      <c r="J131" s="178" t="s">
        <v>2042</v>
      </c>
      <c r="K131" s="178" t="s">
        <v>636</v>
      </c>
      <c r="L131" s="115" t="s">
        <v>2029</v>
      </c>
      <c r="M131" s="157">
        <v>8.9004629629629628E-2</v>
      </c>
      <c r="N131" s="178" t="s">
        <v>1613</v>
      </c>
      <c r="O131" s="171" t="s">
        <v>2043</v>
      </c>
      <c r="P131" s="171" t="s">
        <v>1615</v>
      </c>
    </row>
    <row r="132" spans="2:16" x14ac:dyDescent="0.25">
      <c r="B132" s="115">
        <v>122</v>
      </c>
      <c r="C132" s="178" t="s">
        <v>438</v>
      </c>
      <c r="D132" s="178" t="s">
        <v>112</v>
      </c>
      <c r="E132" s="178" t="s">
        <v>1616</v>
      </c>
      <c r="F132" s="178" t="s">
        <v>149</v>
      </c>
      <c r="G132" s="115">
        <v>85</v>
      </c>
      <c r="H132" s="178" t="s">
        <v>1558</v>
      </c>
      <c r="I132" s="178" t="s">
        <v>723</v>
      </c>
      <c r="J132" s="178" t="s">
        <v>2044</v>
      </c>
      <c r="K132" s="178" t="s">
        <v>636</v>
      </c>
      <c r="L132" s="115" t="s">
        <v>2029</v>
      </c>
      <c r="M132" s="157">
        <v>6.4988425925925922E-2</v>
      </c>
      <c r="N132" s="178" t="s">
        <v>1618</v>
      </c>
      <c r="O132" s="171" t="s">
        <v>2045</v>
      </c>
      <c r="P132" s="171" t="s">
        <v>1620</v>
      </c>
    </row>
    <row r="133" spans="2:16" x14ac:dyDescent="0.25">
      <c r="B133" s="115">
        <v>123</v>
      </c>
      <c r="C133" s="178" t="s">
        <v>604</v>
      </c>
      <c r="D133" s="178" t="s">
        <v>112</v>
      </c>
      <c r="E133" s="178" t="s">
        <v>611</v>
      </c>
      <c r="F133" s="178" t="s">
        <v>146</v>
      </c>
      <c r="G133" s="115">
        <v>114</v>
      </c>
      <c r="H133" s="178" t="s">
        <v>1064</v>
      </c>
      <c r="I133" s="178" t="s">
        <v>634</v>
      </c>
      <c r="J133" s="178" t="s">
        <v>2046</v>
      </c>
      <c r="K133" s="178" t="s">
        <v>636</v>
      </c>
      <c r="L133" s="115" t="s">
        <v>2029</v>
      </c>
      <c r="M133" s="157">
        <v>7.4583333333333335E-2</v>
      </c>
      <c r="N133" s="178" t="s">
        <v>194</v>
      </c>
      <c r="O133" s="171" t="s">
        <v>2047</v>
      </c>
      <c r="P133" s="171" t="s">
        <v>1623</v>
      </c>
    </row>
    <row r="134" spans="2:16" x14ac:dyDescent="0.25">
      <c r="B134" s="115">
        <v>124</v>
      </c>
      <c r="C134" s="178" t="s">
        <v>603</v>
      </c>
      <c r="D134" s="178" t="s">
        <v>112</v>
      </c>
      <c r="E134" s="178" t="s">
        <v>602</v>
      </c>
      <c r="F134" s="178" t="s">
        <v>150</v>
      </c>
      <c r="G134" s="115">
        <v>75</v>
      </c>
      <c r="H134" s="178" t="s">
        <v>814</v>
      </c>
      <c r="I134" s="178" t="s">
        <v>634</v>
      </c>
      <c r="J134" s="178" t="s">
        <v>2048</v>
      </c>
      <c r="K134" s="178" t="s">
        <v>636</v>
      </c>
      <c r="L134" s="115" t="s">
        <v>2029</v>
      </c>
      <c r="M134" s="157">
        <v>6.2245370370370368E-2</v>
      </c>
      <c r="N134" s="178" t="s">
        <v>862</v>
      </c>
      <c r="O134" s="171" t="s">
        <v>2049</v>
      </c>
      <c r="P134" s="171" t="s">
        <v>2050</v>
      </c>
    </row>
    <row r="135" spans="2:16" x14ac:dyDescent="0.25">
      <c r="B135" s="115">
        <v>125</v>
      </c>
      <c r="C135" s="178" t="s">
        <v>608</v>
      </c>
      <c r="D135" s="178" t="s">
        <v>112</v>
      </c>
      <c r="E135" s="178" t="s">
        <v>612</v>
      </c>
      <c r="F135" s="178" t="s">
        <v>150</v>
      </c>
      <c r="G135" s="115">
        <v>65</v>
      </c>
      <c r="H135" s="178" t="s">
        <v>634</v>
      </c>
      <c r="I135" s="178" t="s">
        <v>2051</v>
      </c>
      <c r="J135" s="178" t="s">
        <v>2052</v>
      </c>
      <c r="K135" s="178" t="s">
        <v>636</v>
      </c>
      <c r="L135" s="115" t="s">
        <v>2029</v>
      </c>
      <c r="M135" s="157">
        <v>6.2280092592592595E-2</v>
      </c>
      <c r="N135" s="178" t="s">
        <v>1629</v>
      </c>
      <c r="O135" s="171" t="s">
        <v>2053</v>
      </c>
      <c r="P135" s="171" t="s">
        <v>1631</v>
      </c>
    </row>
    <row r="136" spans="2:16" x14ac:dyDescent="0.25">
      <c r="B136" s="115">
        <v>126</v>
      </c>
      <c r="C136" s="178" t="s">
        <v>610</v>
      </c>
      <c r="D136" s="178" t="s">
        <v>112</v>
      </c>
      <c r="E136" s="178" t="s">
        <v>613</v>
      </c>
      <c r="F136" s="178" t="s">
        <v>146</v>
      </c>
      <c r="G136" s="115">
        <v>74</v>
      </c>
      <c r="H136" s="178" t="s">
        <v>2054</v>
      </c>
      <c r="I136" s="178" t="s">
        <v>651</v>
      </c>
      <c r="J136" s="178" t="s">
        <v>2055</v>
      </c>
      <c r="K136" s="178" t="s">
        <v>636</v>
      </c>
      <c r="L136" s="115" t="s">
        <v>2029</v>
      </c>
      <c r="M136" s="157">
        <v>6.8483796296296293E-2</v>
      </c>
      <c r="N136" s="178" t="s">
        <v>200</v>
      </c>
      <c r="O136" s="171" t="s">
        <v>2056</v>
      </c>
      <c r="P136" s="171" t="s">
        <v>2057</v>
      </c>
    </row>
    <row r="137" spans="2:16" x14ac:dyDescent="0.25">
      <c r="B137" s="115">
        <v>127</v>
      </c>
      <c r="C137" s="178" t="s">
        <v>606</v>
      </c>
      <c r="D137" s="178" t="s">
        <v>112</v>
      </c>
      <c r="E137" s="178" t="s">
        <v>1637</v>
      </c>
      <c r="F137" s="178" t="s">
        <v>150</v>
      </c>
      <c r="G137" s="115">
        <v>63</v>
      </c>
      <c r="H137" s="178" t="s">
        <v>2058</v>
      </c>
      <c r="I137" s="178" t="s">
        <v>634</v>
      </c>
      <c r="J137" s="178" t="s">
        <v>2059</v>
      </c>
      <c r="K137" s="178" t="s">
        <v>636</v>
      </c>
      <c r="L137" s="115" t="s">
        <v>2029</v>
      </c>
      <c r="M137" s="157">
        <v>6.3773148148148148E-2</v>
      </c>
      <c r="N137" s="178" t="s">
        <v>1577</v>
      </c>
      <c r="O137" s="171" t="s">
        <v>2060</v>
      </c>
      <c r="P137" s="171" t="s">
        <v>1579</v>
      </c>
    </row>
    <row r="138" spans="2:16" x14ac:dyDescent="0.25">
      <c r="B138" s="115">
        <v>128</v>
      </c>
      <c r="C138" s="178" t="s">
        <v>605</v>
      </c>
      <c r="D138" s="178" t="s">
        <v>112</v>
      </c>
      <c r="E138" s="178" t="s">
        <v>609</v>
      </c>
      <c r="F138" s="178" t="s">
        <v>149</v>
      </c>
      <c r="G138" s="115">
        <v>52</v>
      </c>
      <c r="H138" s="178" t="s">
        <v>634</v>
      </c>
      <c r="I138" s="178" t="s">
        <v>634</v>
      </c>
      <c r="J138" s="178" t="s">
        <v>2061</v>
      </c>
      <c r="K138" s="178" t="s">
        <v>636</v>
      </c>
      <c r="L138" s="115" t="s">
        <v>2029</v>
      </c>
      <c r="M138" s="157">
        <v>5.1886574074074071E-2</v>
      </c>
      <c r="N138" s="178" t="s">
        <v>676</v>
      </c>
      <c r="O138" s="171" t="s">
        <v>2062</v>
      </c>
      <c r="P138" s="171" t="s">
        <v>678</v>
      </c>
    </row>
    <row r="139" spans="2:16" x14ac:dyDescent="0.25">
      <c r="B139" s="115">
        <v>129</v>
      </c>
      <c r="C139" s="178" t="s">
        <v>605</v>
      </c>
      <c r="D139" s="178" t="s">
        <v>7</v>
      </c>
      <c r="E139" s="178" t="s">
        <v>434</v>
      </c>
      <c r="F139" s="178" t="s">
        <v>516</v>
      </c>
      <c r="G139" s="115">
        <v>67</v>
      </c>
      <c r="H139" s="178" t="s">
        <v>634</v>
      </c>
      <c r="I139" s="178" t="s">
        <v>634</v>
      </c>
      <c r="J139" s="178" t="s">
        <v>2063</v>
      </c>
      <c r="K139" s="178" t="s">
        <v>636</v>
      </c>
      <c r="L139" s="115" t="s">
        <v>2029</v>
      </c>
      <c r="M139" s="157">
        <v>5.5821759259259258E-2</v>
      </c>
      <c r="N139" s="178" t="s">
        <v>24</v>
      </c>
      <c r="O139" s="171" t="s">
        <v>2064</v>
      </c>
      <c r="P139" s="171" t="s">
        <v>1644</v>
      </c>
    </row>
    <row r="140" spans="2:16" x14ac:dyDescent="0.25">
      <c r="B140" s="115">
        <v>130</v>
      </c>
      <c r="C140" s="178" t="s">
        <v>609</v>
      </c>
      <c r="D140" s="178" t="s">
        <v>7</v>
      </c>
      <c r="E140" s="178" t="s">
        <v>606</v>
      </c>
      <c r="F140" s="178" t="s">
        <v>148</v>
      </c>
      <c r="G140" s="115">
        <v>86</v>
      </c>
      <c r="H140" s="178" t="s">
        <v>1873</v>
      </c>
      <c r="I140" s="178" t="s">
        <v>2065</v>
      </c>
      <c r="J140" s="178" t="s">
        <v>2066</v>
      </c>
      <c r="K140" s="178" t="s">
        <v>636</v>
      </c>
      <c r="L140" s="115" t="s">
        <v>2029</v>
      </c>
      <c r="M140" s="157">
        <v>7.0335648148148147E-2</v>
      </c>
      <c r="N140" s="178" t="s">
        <v>897</v>
      </c>
      <c r="O140" s="171" t="s">
        <v>2067</v>
      </c>
      <c r="P140" s="171" t="s">
        <v>899</v>
      </c>
    </row>
    <row r="141" spans="2:16" x14ac:dyDescent="0.25">
      <c r="B141" s="115">
        <v>131</v>
      </c>
      <c r="C141" s="178" t="s">
        <v>1637</v>
      </c>
      <c r="D141" s="178" t="s">
        <v>6</v>
      </c>
      <c r="E141" s="178" t="s">
        <v>610</v>
      </c>
      <c r="F141" s="178" t="s">
        <v>148</v>
      </c>
      <c r="G141" s="115">
        <v>88</v>
      </c>
      <c r="H141" s="178" t="s">
        <v>2068</v>
      </c>
      <c r="I141" s="178" t="s">
        <v>2069</v>
      </c>
      <c r="J141" s="178" t="s">
        <v>2070</v>
      </c>
      <c r="K141" s="178" t="s">
        <v>636</v>
      </c>
      <c r="L141" s="115" t="s">
        <v>2071</v>
      </c>
      <c r="M141" s="157">
        <v>6.4826388888888892E-2</v>
      </c>
      <c r="N141" s="178" t="s">
        <v>334</v>
      </c>
      <c r="O141" s="171" t="s">
        <v>2072</v>
      </c>
      <c r="P141" s="171" t="s">
        <v>1651</v>
      </c>
    </row>
    <row r="142" spans="2:16" x14ac:dyDescent="0.25">
      <c r="B142" s="115">
        <v>132</v>
      </c>
      <c r="C142" s="178" t="s">
        <v>613</v>
      </c>
      <c r="D142" s="178" t="s">
        <v>112</v>
      </c>
      <c r="E142" s="178" t="s">
        <v>608</v>
      </c>
      <c r="F142" s="178" t="s">
        <v>150</v>
      </c>
      <c r="G142" s="115">
        <v>75</v>
      </c>
      <c r="H142" s="178" t="s">
        <v>634</v>
      </c>
      <c r="I142" s="178" t="s">
        <v>634</v>
      </c>
      <c r="J142" s="178" t="s">
        <v>2073</v>
      </c>
      <c r="K142" s="178" t="s">
        <v>636</v>
      </c>
      <c r="L142" s="115" t="s">
        <v>2071</v>
      </c>
      <c r="M142" s="157">
        <v>6.6863425925925923E-2</v>
      </c>
      <c r="N142" s="178" t="s">
        <v>364</v>
      </c>
      <c r="O142" s="171" t="s">
        <v>2074</v>
      </c>
      <c r="P142" s="171" t="s">
        <v>2075</v>
      </c>
    </row>
    <row r="143" spans="2:16" x14ac:dyDescent="0.25">
      <c r="B143" s="115">
        <v>133</v>
      </c>
      <c r="C143" s="178" t="s">
        <v>612</v>
      </c>
      <c r="D143" s="178" t="s">
        <v>112</v>
      </c>
      <c r="E143" s="178" t="s">
        <v>603</v>
      </c>
      <c r="F143" s="178" t="s">
        <v>149</v>
      </c>
      <c r="G143" s="115">
        <v>83</v>
      </c>
      <c r="H143" s="178" t="s">
        <v>859</v>
      </c>
      <c r="I143" s="178" t="s">
        <v>634</v>
      </c>
      <c r="J143" s="178" t="s">
        <v>2076</v>
      </c>
      <c r="K143" s="178" t="s">
        <v>636</v>
      </c>
      <c r="L143" s="115" t="s">
        <v>2071</v>
      </c>
      <c r="M143" s="157">
        <v>7.0821759259259265E-2</v>
      </c>
      <c r="N143" s="178" t="s">
        <v>348</v>
      </c>
      <c r="O143" s="171" t="s">
        <v>2077</v>
      </c>
      <c r="P143" s="171" t="s">
        <v>1656</v>
      </c>
    </row>
    <row r="144" spans="2:16" x14ac:dyDescent="0.25">
      <c r="B144" s="115">
        <v>134</v>
      </c>
      <c r="C144" s="178" t="s">
        <v>602</v>
      </c>
      <c r="D144" s="178" t="s">
        <v>112</v>
      </c>
      <c r="E144" s="178" t="s">
        <v>604</v>
      </c>
      <c r="F144" s="178" t="s">
        <v>150</v>
      </c>
      <c r="G144" s="115">
        <v>63</v>
      </c>
      <c r="H144" s="178" t="s">
        <v>634</v>
      </c>
      <c r="I144" s="178" t="s">
        <v>634</v>
      </c>
      <c r="J144" s="178" t="s">
        <v>2078</v>
      </c>
      <c r="K144" s="178" t="s">
        <v>636</v>
      </c>
      <c r="L144" s="115" t="s">
        <v>2071</v>
      </c>
      <c r="M144" s="157">
        <v>6.1458333333333337E-2</v>
      </c>
      <c r="N144" s="178" t="s">
        <v>166</v>
      </c>
      <c r="O144" s="171" t="s">
        <v>2079</v>
      </c>
      <c r="P144" s="171" t="s">
        <v>1659</v>
      </c>
    </row>
    <row r="145" spans="2:16" x14ac:dyDescent="0.25">
      <c r="B145" s="115">
        <v>135</v>
      </c>
      <c r="C145" s="178" t="s">
        <v>611</v>
      </c>
      <c r="D145" s="178" t="s">
        <v>6</v>
      </c>
      <c r="E145" s="178" t="s">
        <v>438</v>
      </c>
      <c r="F145" s="178" t="s">
        <v>148</v>
      </c>
      <c r="G145" s="115">
        <v>63</v>
      </c>
      <c r="H145" s="178" t="s">
        <v>1783</v>
      </c>
      <c r="I145" s="178" t="s">
        <v>2080</v>
      </c>
      <c r="J145" s="178" t="s">
        <v>2081</v>
      </c>
      <c r="K145" s="178" t="s">
        <v>636</v>
      </c>
      <c r="L145" s="115" t="s">
        <v>2071</v>
      </c>
      <c r="M145" s="157">
        <v>6.3750000000000001E-2</v>
      </c>
      <c r="N145" s="178" t="s">
        <v>22</v>
      </c>
      <c r="O145" s="171" t="s">
        <v>2082</v>
      </c>
      <c r="P145" s="171" t="s">
        <v>1662</v>
      </c>
    </row>
    <row r="146" spans="2:16" x14ac:dyDescent="0.25">
      <c r="B146" s="115">
        <v>136</v>
      </c>
      <c r="C146" s="178" t="s">
        <v>1616</v>
      </c>
      <c r="D146" s="178" t="s">
        <v>112</v>
      </c>
      <c r="E146" s="178" t="s">
        <v>607</v>
      </c>
      <c r="F146" s="178" t="s">
        <v>146</v>
      </c>
      <c r="G146" s="115">
        <v>29</v>
      </c>
      <c r="H146" s="178" t="s">
        <v>634</v>
      </c>
      <c r="I146" s="178" t="s">
        <v>634</v>
      </c>
      <c r="J146" s="178" t="s">
        <v>2083</v>
      </c>
      <c r="K146" s="178" t="s">
        <v>636</v>
      </c>
      <c r="L146" s="115" t="s">
        <v>2071</v>
      </c>
      <c r="M146" s="157">
        <v>3.7800925925925925E-2</v>
      </c>
      <c r="N146" s="178" t="s">
        <v>338</v>
      </c>
      <c r="O146" s="171" t="s">
        <v>2084</v>
      </c>
      <c r="P146" s="171" t="s">
        <v>1666</v>
      </c>
    </row>
    <row r="147" spans="2:16" x14ac:dyDescent="0.25">
      <c r="B147" s="115">
        <v>137</v>
      </c>
      <c r="C147" s="178" t="s">
        <v>434</v>
      </c>
      <c r="D147" s="178" t="s">
        <v>6</v>
      </c>
      <c r="E147" s="178" t="s">
        <v>1616</v>
      </c>
      <c r="F147" s="178" t="s">
        <v>148</v>
      </c>
      <c r="G147" s="115">
        <v>42</v>
      </c>
      <c r="H147" s="178" t="s">
        <v>1610</v>
      </c>
      <c r="I147" s="178" t="s">
        <v>2085</v>
      </c>
      <c r="J147" s="178" t="s">
        <v>2086</v>
      </c>
      <c r="K147" s="178" t="s">
        <v>636</v>
      </c>
      <c r="L147" s="115" t="s">
        <v>2071</v>
      </c>
      <c r="M147" s="157">
        <v>3.5046296296296298E-2</v>
      </c>
      <c r="N147" s="178" t="s">
        <v>545</v>
      </c>
      <c r="O147" s="171" t="s">
        <v>2087</v>
      </c>
      <c r="P147" s="171" t="s">
        <v>1669</v>
      </c>
    </row>
    <row r="148" spans="2:16" x14ac:dyDescent="0.25">
      <c r="B148" s="115">
        <v>138</v>
      </c>
      <c r="C148" s="178" t="s">
        <v>607</v>
      </c>
      <c r="D148" s="178" t="s">
        <v>112</v>
      </c>
      <c r="E148" s="178" t="s">
        <v>611</v>
      </c>
      <c r="F148" s="178" t="s">
        <v>146</v>
      </c>
      <c r="G148" s="115">
        <v>46</v>
      </c>
      <c r="H148" s="178" t="s">
        <v>634</v>
      </c>
      <c r="I148" s="178" t="s">
        <v>634</v>
      </c>
      <c r="J148" s="178" t="s">
        <v>2088</v>
      </c>
      <c r="K148" s="178" t="s">
        <v>636</v>
      </c>
      <c r="L148" s="115" t="s">
        <v>2071</v>
      </c>
      <c r="M148" s="157">
        <v>5.5254629629629626E-2</v>
      </c>
      <c r="N148" s="178" t="s">
        <v>912</v>
      </c>
      <c r="O148" s="171" t="s">
        <v>2089</v>
      </c>
      <c r="P148" s="171" t="s">
        <v>1279</v>
      </c>
    </row>
    <row r="149" spans="2:16" x14ac:dyDescent="0.25">
      <c r="B149" s="115">
        <v>139</v>
      </c>
      <c r="C149" s="178" t="s">
        <v>438</v>
      </c>
      <c r="D149" s="178" t="s">
        <v>7</v>
      </c>
      <c r="E149" s="178" t="s">
        <v>602</v>
      </c>
      <c r="F149" s="178" t="s">
        <v>148</v>
      </c>
      <c r="G149" s="115">
        <v>53</v>
      </c>
      <c r="H149" s="178" t="s">
        <v>2090</v>
      </c>
      <c r="I149" s="178" t="s">
        <v>2091</v>
      </c>
      <c r="J149" s="178" t="s">
        <v>2092</v>
      </c>
      <c r="K149" s="178" t="s">
        <v>636</v>
      </c>
      <c r="L149" s="115" t="s">
        <v>2071</v>
      </c>
      <c r="M149" s="157">
        <v>5.7476851851851855E-2</v>
      </c>
      <c r="N149" s="178" t="s">
        <v>1020</v>
      </c>
      <c r="O149" s="171" t="s">
        <v>2093</v>
      </c>
      <c r="P149" s="171" t="s">
        <v>1022</v>
      </c>
    </row>
    <row r="150" spans="2:16" x14ac:dyDescent="0.25">
      <c r="B150" s="115">
        <v>140</v>
      </c>
      <c r="C150" s="178" t="s">
        <v>604</v>
      </c>
      <c r="D150" s="178" t="s">
        <v>112</v>
      </c>
      <c r="E150" s="178" t="s">
        <v>612</v>
      </c>
      <c r="F150" s="178" t="s">
        <v>149</v>
      </c>
      <c r="G150" s="115">
        <v>54</v>
      </c>
      <c r="H150" s="178" t="s">
        <v>1064</v>
      </c>
      <c r="I150" s="178" t="s">
        <v>651</v>
      </c>
      <c r="J150" s="178" t="s">
        <v>2094</v>
      </c>
      <c r="K150" s="178" t="s">
        <v>636</v>
      </c>
      <c r="L150" s="115" t="s">
        <v>2071</v>
      </c>
      <c r="M150" s="157">
        <v>6.4722222222222223E-2</v>
      </c>
      <c r="N150" s="178" t="s">
        <v>13</v>
      </c>
      <c r="O150" s="171" t="s">
        <v>2095</v>
      </c>
      <c r="P150" s="171" t="s">
        <v>1678</v>
      </c>
    </row>
    <row r="151" spans="2:16" x14ac:dyDescent="0.25">
      <c r="B151" s="115">
        <v>141</v>
      </c>
      <c r="C151" s="178" t="s">
        <v>603</v>
      </c>
      <c r="D151" s="178" t="s">
        <v>112</v>
      </c>
      <c r="E151" s="178" t="s">
        <v>613</v>
      </c>
      <c r="F151" s="178" t="s">
        <v>150</v>
      </c>
      <c r="G151" s="115">
        <v>73</v>
      </c>
      <c r="H151" s="178" t="s">
        <v>1081</v>
      </c>
      <c r="I151" s="178" t="s">
        <v>634</v>
      </c>
      <c r="J151" s="178" t="s">
        <v>2096</v>
      </c>
      <c r="K151" s="178" t="s">
        <v>636</v>
      </c>
      <c r="L151" s="115" t="s">
        <v>2071</v>
      </c>
      <c r="M151" s="157">
        <v>6.8252314814814807E-2</v>
      </c>
      <c r="N151" s="178" t="s">
        <v>25</v>
      </c>
      <c r="O151" s="171" t="s">
        <v>2097</v>
      </c>
      <c r="P151" s="171" t="s">
        <v>712</v>
      </c>
    </row>
    <row r="152" spans="2:16" x14ac:dyDescent="0.25">
      <c r="B152" s="115">
        <v>142</v>
      </c>
      <c r="C152" s="178" t="s">
        <v>608</v>
      </c>
      <c r="D152" s="178" t="s">
        <v>7</v>
      </c>
      <c r="E152" s="178" t="s">
        <v>1637</v>
      </c>
      <c r="F152" s="178" t="s">
        <v>148</v>
      </c>
      <c r="G152" s="115">
        <v>62</v>
      </c>
      <c r="H152" s="178" t="s">
        <v>2098</v>
      </c>
      <c r="I152" s="178" t="s">
        <v>2099</v>
      </c>
      <c r="J152" s="178" t="s">
        <v>2100</v>
      </c>
      <c r="K152" s="178" t="s">
        <v>636</v>
      </c>
      <c r="L152" s="115" t="s">
        <v>2071</v>
      </c>
      <c r="M152" s="157">
        <v>5.6053240740740744E-2</v>
      </c>
      <c r="N152" s="178" t="s">
        <v>1683</v>
      </c>
      <c r="O152" s="171" t="s">
        <v>2101</v>
      </c>
      <c r="P152" s="171" t="s">
        <v>1685</v>
      </c>
    </row>
    <row r="153" spans="2:16" x14ac:dyDescent="0.25">
      <c r="B153" s="115">
        <v>143</v>
      </c>
      <c r="C153" s="178" t="s">
        <v>610</v>
      </c>
      <c r="D153" s="178" t="s">
        <v>6</v>
      </c>
      <c r="E153" s="178" t="s">
        <v>609</v>
      </c>
      <c r="F153" s="178" t="s">
        <v>148</v>
      </c>
      <c r="G153" s="115">
        <v>57</v>
      </c>
      <c r="H153" s="178" t="s">
        <v>2102</v>
      </c>
      <c r="I153" s="178" t="s">
        <v>991</v>
      </c>
      <c r="J153" s="178" t="s">
        <v>2103</v>
      </c>
      <c r="K153" s="178" t="s">
        <v>636</v>
      </c>
      <c r="L153" s="115" t="s">
        <v>2071</v>
      </c>
      <c r="M153" s="157">
        <v>6.430555555555556E-2</v>
      </c>
      <c r="N153" s="178" t="s">
        <v>1687</v>
      </c>
      <c r="O153" s="171" t="s">
        <v>2104</v>
      </c>
      <c r="P153" s="171" t="s">
        <v>1689</v>
      </c>
    </row>
    <row r="154" spans="2:16" x14ac:dyDescent="0.25">
      <c r="B154" s="115">
        <v>144</v>
      </c>
      <c r="C154" s="178" t="s">
        <v>606</v>
      </c>
      <c r="D154" s="178" t="s">
        <v>112</v>
      </c>
      <c r="E154" s="178" t="s">
        <v>605</v>
      </c>
      <c r="F154" s="178" t="s">
        <v>150</v>
      </c>
      <c r="G154" s="115">
        <v>49</v>
      </c>
      <c r="H154" s="178" t="s">
        <v>859</v>
      </c>
      <c r="I154" s="178" t="s">
        <v>634</v>
      </c>
      <c r="J154" s="178" t="s">
        <v>2105</v>
      </c>
      <c r="K154" s="178" t="s">
        <v>636</v>
      </c>
      <c r="L154" s="115" t="s">
        <v>2071</v>
      </c>
      <c r="M154" s="157">
        <v>5.2847222222222219E-2</v>
      </c>
      <c r="N154" s="178" t="s">
        <v>1793</v>
      </c>
      <c r="O154" s="171" t="s">
        <v>2106</v>
      </c>
      <c r="P154" s="171" t="s">
        <v>2107</v>
      </c>
    </row>
    <row r="155" spans="2:16" x14ac:dyDescent="0.25">
      <c r="B155" s="115">
        <v>145</v>
      </c>
      <c r="C155" s="178" t="s">
        <v>606</v>
      </c>
      <c r="D155" s="178" t="s">
        <v>6</v>
      </c>
      <c r="E155" s="178" t="s">
        <v>434</v>
      </c>
      <c r="F155" s="178" t="s">
        <v>148</v>
      </c>
      <c r="G155" s="115">
        <v>49</v>
      </c>
      <c r="H155" s="178" t="s">
        <v>2108</v>
      </c>
      <c r="I155" s="178" t="s">
        <v>2109</v>
      </c>
      <c r="J155" s="178" t="s">
        <v>2110</v>
      </c>
      <c r="K155" s="178" t="s">
        <v>636</v>
      </c>
      <c r="L155" s="115" t="s">
        <v>2071</v>
      </c>
      <c r="M155" s="157">
        <v>5.5972222222222222E-2</v>
      </c>
      <c r="N155" s="178" t="s">
        <v>567</v>
      </c>
      <c r="O155" s="171" t="s">
        <v>2111</v>
      </c>
      <c r="P155" s="171" t="s">
        <v>584</v>
      </c>
    </row>
    <row r="156" spans="2:16" x14ac:dyDescent="0.25">
      <c r="B156" s="115">
        <v>146</v>
      </c>
      <c r="C156" s="178" t="s">
        <v>605</v>
      </c>
      <c r="D156" s="178" t="s">
        <v>6</v>
      </c>
      <c r="E156" s="178" t="s">
        <v>610</v>
      </c>
      <c r="F156" s="178" t="s">
        <v>153</v>
      </c>
      <c r="G156" s="115">
        <v>23</v>
      </c>
      <c r="H156" s="178" t="s">
        <v>809</v>
      </c>
      <c r="I156" s="178" t="s">
        <v>1081</v>
      </c>
      <c r="J156" s="178" t="s">
        <v>2112</v>
      </c>
      <c r="K156" s="178" t="s">
        <v>636</v>
      </c>
      <c r="L156" s="115" t="s">
        <v>2071</v>
      </c>
      <c r="M156" s="157">
        <v>4.2094907407407407E-2</v>
      </c>
      <c r="N156" s="178" t="s">
        <v>1700</v>
      </c>
      <c r="O156" s="171" t="s">
        <v>2113</v>
      </c>
      <c r="P156" s="171" t="s">
        <v>1702</v>
      </c>
    </row>
    <row r="157" spans="2:16" x14ac:dyDescent="0.25">
      <c r="B157" s="115">
        <v>147</v>
      </c>
      <c r="C157" s="178" t="s">
        <v>609</v>
      </c>
      <c r="D157" s="178" t="s">
        <v>6</v>
      </c>
      <c r="E157" s="178" t="s">
        <v>608</v>
      </c>
      <c r="F157" s="178" t="s">
        <v>148</v>
      </c>
      <c r="G157" s="115">
        <v>56</v>
      </c>
      <c r="H157" s="178" t="s">
        <v>991</v>
      </c>
      <c r="I157" s="178" t="s">
        <v>2114</v>
      </c>
      <c r="J157" s="178" t="s">
        <v>2115</v>
      </c>
      <c r="K157" s="178" t="s">
        <v>636</v>
      </c>
      <c r="L157" s="115" t="s">
        <v>2116</v>
      </c>
      <c r="M157" s="157">
        <v>6.3530092592592582E-2</v>
      </c>
      <c r="N157" s="178" t="s">
        <v>109</v>
      </c>
      <c r="O157" s="171" t="s">
        <v>2117</v>
      </c>
      <c r="P157" s="171" t="s">
        <v>1705</v>
      </c>
    </row>
    <row r="158" spans="2:16" x14ac:dyDescent="0.25">
      <c r="B158" s="115">
        <v>148</v>
      </c>
      <c r="C158" s="178" t="s">
        <v>1637</v>
      </c>
      <c r="D158" s="178" t="s">
        <v>7</v>
      </c>
      <c r="E158" s="178" t="s">
        <v>603</v>
      </c>
      <c r="F158" s="178" t="s">
        <v>150</v>
      </c>
      <c r="G158" s="115">
        <v>67</v>
      </c>
      <c r="H158" s="178" t="s">
        <v>2118</v>
      </c>
      <c r="I158" s="178" t="s">
        <v>2119</v>
      </c>
      <c r="J158" s="178" t="s">
        <v>2120</v>
      </c>
      <c r="K158" s="178" t="s">
        <v>636</v>
      </c>
      <c r="L158" s="115" t="s">
        <v>2116</v>
      </c>
      <c r="M158" s="157">
        <v>6.5925925925925929E-2</v>
      </c>
      <c r="N158" s="178" t="s">
        <v>912</v>
      </c>
      <c r="O158" s="171" t="s">
        <v>2121</v>
      </c>
      <c r="P158" s="171" t="s">
        <v>914</v>
      </c>
    </row>
    <row r="159" spans="2:16" x14ac:dyDescent="0.25">
      <c r="B159" s="115">
        <v>149</v>
      </c>
      <c r="C159" s="178" t="s">
        <v>613</v>
      </c>
      <c r="D159" s="178" t="s">
        <v>112</v>
      </c>
      <c r="E159" s="178" t="s">
        <v>604</v>
      </c>
      <c r="F159" s="178" t="s">
        <v>149</v>
      </c>
      <c r="G159" s="115">
        <v>79</v>
      </c>
      <c r="H159" s="178" t="s">
        <v>859</v>
      </c>
      <c r="I159" s="178" t="s">
        <v>859</v>
      </c>
      <c r="J159" s="178" t="s">
        <v>2122</v>
      </c>
      <c r="K159" s="178" t="s">
        <v>636</v>
      </c>
      <c r="L159" s="115" t="s">
        <v>2116</v>
      </c>
      <c r="M159" s="157">
        <v>7.0277777777777786E-2</v>
      </c>
      <c r="N159" s="178" t="s">
        <v>339</v>
      </c>
      <c r="O159" s="171" t="s">
        <v>2123</v>
      </c>
      <c r="P159" s="171" t="s">
        <v>1711</v>
      </c>
    </row>
    <row r="160" spans="2:16" x14ac:dyDescent="0.25">
      <c r="B160" s="115">
        <v>150</v>
      </c>
      <c r="C160" s="178" t="s">
        <v>612</v>
      </c>
      <c r="D160" s="178" t="s">
        <v>112</v>
      </c>
      <c r="E160" s="178" t="s">
        <v>438</v>
      </c>
      <c r="F160" s="178" t="s">
        <v>150</v>
      </c>
      <c r="G160" s="115">
        <v>58</v>
      </c>
      <c r="H160" s="178" t="s">
        <v>2124</v>
      </c>
      <c r="I160" s="178" t="s">
        <v>809</v>
      </c>
      <c r="J160" s="178" t="s">
        <v>2125</v>
      </c>
      <c r="K160" s="178" t="s">
        <v>636</v>
      </c>
      <c r="L160" s="115" t="s">
        <v>2116</v>
      </c>
      <c r="M160" s="157">
        <v>6.1180555555555551E-2</v>
      </c>
      <c r="N160" s="178" t="s">
        <v>912</v>
      </c>
      <c r="O160" s="171" t="s">
        <v>2126</v>
      </c>
      <c r="P160" s="171" t="s">
        <v>1545</v>
      </c>
    </row>
    <row r="161" spans="2:16" x14ac:dyDescent="0.25">
      <c r="B161" s="115">
        <v>151</v>
      </c>
      <c r="C161" s="178" t="s">
        <v>602</v>
      </c>
      <c r="D161" s="178" t="s">
        <v>112</v>
      </c>
      <c r="E161" s="178" t="s">
        <v>607</v>
      </c>
      <c r="F161" s="178" t="s">
        <v>146</v>
      </c>
      <c r="G161" s="115">
        <v>19</v>
      </c>
      <c r="H161" s="178" t="s">
        <v>634</v>
      </c>
      <c r="I161" s="178" t="s">
        <v>634</v>
      </c>
      <c r="J161" s="178" t="s">
        <v>2127</v>
      </c>
      <c r="K161" s="178" t="s">
        <v>636</v>
      </c>
      <c r="L161" s="115" t="s">
        <v>2116</v>
      </c>
      <c r="M161" s="157">
        <v>2.4976851851851851E-2</v>
      </c>
      <c r="N161" s="178" t="s">
        <v>1581</v>
      </c>
      <c r="O161" s="171" t="s">
        <v>2128</v>
      </c>
      <c r="P161" s="171" t="s">
        <v>1583</v>
      </c>
    </row>
    <row r="162" spans="2:16" x14ac:dyDescent="0.25">
      <c r="B162" s="115">
        <v>152</v>
      </c>
      <c r="C162" s="178" t="s">
        <v>611</v>
      </c>
      <c r="D162" s="178" t="s">
        <v>6</v>
      </c>
      <c r="E162" s="178" t="s">
        <v>1616</v>
      </c>
      <c r="F162" s="178" t="s">
        <v>148</v>
      </c>
      <c r="G162" s="115">
        <v>95</v>
      </c>
      <c r="H162" s="178" t="s">
        <v>2129</v>
      </c>
      <c r="I162" s="178" t="s">
        <v>2130</v>
      </c>
      <c r="J162" s="178" t="s">
        <v>2131</v>
      </c>
      <c r="K162" s="178" t="s">
        <v>636</v>
      </c>
      <c r="L162" s="115" t="s">
        <v>2116</v>
      </c>
      <c r="M162" s="157">
        <v>7.0625000000000007E-2</v>
      </c>
      <c r="N162" s="178" t="s">
        <v>1721</v>
      </c>
      <c r="O162" s="171" t="s">
        <v>2132</v>
      </c>
      <c r="P162" s="171" t="s">
        <v>1723</v>
      </c>
    </row>
    <row r="163" spans="2:16" x14ac:dyDescent="0.25">
      <c r="B163" s="115">
        <v>153</v>
      </c>
      <c r="C163" s="178" t="s">
        <v>434</v>
      </c>
      <c r="D163" s="178" t="s">
        <v>112</v>
      </c>
      <c r="E163" s="178" t="s">
        <v>611</v>
      </c>
      <c r="F163" s="178" t="s">
        <v>146</v>
      </c>
      <c r="G163" s="115">
        <v>66</v>
      </c>
      <c r="H163" s="178" t="s">
        <v>634</v>
      </c>
      <c r="I163" s="178" t="s">
        <v>634</v>
      </c>
      <c r="J163" s="178" t="s">
        <v>2133</v>
      </c>
      <c r="K163" s="178" t="s">
        <v>636</v>
      </c>
      <c r="L163" s="115" t="s">
        <v>2116</v>
      </c>
      <c r="M163" s="157">
        <v>6.1122685185185183E-2</v>
      </c>
      <c r="N163" s="178" t="s">
        <v>464</v>
      </c>
      <c r="O163" s="171" t="s">
        <v>2134</v>
      </c>
      <c r="P163" s="171" t="s">
        <v>1726</v>
      </c>
    </row>
    <row r="164" spans="2:16" x14ac:dyDescent="0.25">
      <c r="B164" s="115">
        <v>154</v>
      </c>
      <c r="C164" s="178" t="s">
        <v>1616</v>
      </c>
      <c r="D164" s="178" t="s">
        <v>7</v>
      </c>
      <c r="E164" s="178" t="s">
        <v>602</v>
      </c>
      <c r="F164" s="178" t="s">
        <v>148</v>
      </c>
      <c r="G164" s="115">
        <v>59</v>
      </c>
      <c r="H164" s="178" t="s">
        <v>2135</v>
      </c>
      <c r="I164" s="178" t="s">
        <v>2136</v>
      </c>
      <c r="J164" s="178" t="s">
        <v>2137</v>
      </c>
      <c r="K164" s="178" t="s">
        <v>636</v>
      </c>
      <c r="L164" s="115" t="s">
        <v>2116</v>
      </c>
      <c r="M164" s="157">
        <v>5.3124999999999999E-2</v>
      </c>
      <c r="N164" s="178" t="s">
        <v>1811</v>
      </c>
      <c r="O164" s="171" t="s">
        <v>2138</v>
      </c>
      <c r="P164" s="171" t="s">
        <v>2139</v>
      </c>
    </row>
    <row r="165" spans="2:16" x14ac:dyDescent="0.25">
      <c r="B165" s="115">
        <v>155</v>
      </c>
      <c r="C165" s="178" t="s">
        <v>607</v>
      </c>
      <c r="D165" s="178" t="s">
        <v>112</v>
      </c>
      <c r="E165" s="178" t="s">
        <v>612</v>
      </c>
      <c r="F165" s="178" t="s">
        <v>149</v>
      </c>
      <c r="G165" s="115">
        <v>49</v>
      </c>
      <c r="H165" s="178" t="s">
        <v>634</v>
      </c>
      <c r="I165" s="178" t="s">
        <v>651</v>
      </c>
      <c r="J165" s="178" t="s">
        <v>2140</v>
      </c>
      <c r="K165" s="178" t="s">
        <v>636</v>
      </c>
      <c r="L165" s="115" t="s">
        <v>2116</v>
      </c>
      <c r="M165" s="157">
        <v>5.9155092592592586E-2</v>
      </c>
      <c r="N165" s="178" t="s">
        <v>363</v>
      </c>
      <c r="O165" s="171" t="s">
        <v>2141</v>
      </c>
      <c r="P165" s="171" t="s">
        <v>1736</v>
      </c>
    </row>
    <row r="166" spans="2:16" x14ac:dyDescent="0.25">
      <c r="B166" s="115">
        <v>156</v>
      </c>
      <c r="C166" s="178" t="s">
        <v>438</v>
      </c>
      <c r="D166" s="178" t="s">
        <v>112</v>
      </c>
      <c r="E166" s="178" t="s">
        <v>613</v>
      </c>
      <c r="F166" s="178" t="s">
        <v>149</v>
      </c>
      <c r="G166" s="115">
        <v>66</v>
      </c>
      <c r="H166" s="178" t="s">
        <v>1558</v>
      </c>
      <c r="I166" s="178" t="s">
        <v>651</v>
      </c>
      <c r="J166" s="178" t="s">
        <v>2142</v>
      </c>
      <c r="K166" s="178" t="s">
        <v>636</v>
      </c>
      <c r="L166" s="115" t="s">
        <v>2116</v>
      </c>
      <c r="M166" s="157">
        <v>6.6458333333333341E-2</v>
      </c>
      <c r="N166" s="178" t="s">
        <v>1204</v>
      </c>
      <c r="O166" s="171" t="s">
        <v>2143</v>
      </c>
      <c r="P166" s="171" t="s">
        <v>1741</v>
      </c>
    </row>
    <row r="167" spans="2:16" x14ac:dyDescent="0.25">
      <c r="B167" s="115">
        <v>157</v>
      </c>
      <c r="C167" s="178" t="s">
        <v>604</v>
      </c>
      <c r="D167" s="178" t="s">
        <v>6</v>
      </c>
      <c r="E167" s="178" t="s">
        <v>1637</v>
      </c>
      <c r="F167" s="178" t="s">
        <v>150</v>
      </c>
      <c r="G167" s="115">
        <v>96</v>
      </c>
      <c r="H167" s="178" t="s">
        <v>2144</v>
      </c>
      <c r="I167" s="178" t="s">
        <v>729</v>
      </c>
      <c r="J167" s="178" t="s">
        <v>2145</v>
      </c>
      <c r="K167" s="178" t="s">
        <v>636</v>
      </c>
      <c r="L167" s="115" t="s">
        <v>2116</v>
      </c>
      <c r="M167" s="157">
        <v>7.1840277777777781E-2</v>
      </c>
      <c r="N167" s="178" t="s">
        <v>2146</v>
      </c>
      <c r="O167" s="171" t="s">
        <v>2147</v>
      </c>
      <c r="P167" s="171" t="s">
        <v>2148</v>
      </c>
    </row>
    <row r="168" spans="2:16" x14ac:dyDescent="0.25">
      <c r="B168" s="115">
        <v>158</v>
      </c>
      <c r="C168" s="178" t="s">
        <v>603</v>
      </c>
      <c r="D168" s="178" t="s">
        <v>112</v>
      </c>
      <c r="E168" s="178" t="s">
        <v>609</v>
      </c>
      <c r="F168" s="178" t="s">
        <v>149</v>
      </c>
      <c r="G168" s="115">
        <v>52</v>
      </c>
      <c r="H168" s="178" t="s">
        <v>723</v>
      </c>
      <c r="I168" s="178" t="s">
        <v>634</v>
      </c>
      <c r="J168" s="178" t="s">
        <v>2149</v>
      </c>
      <c r="K168" s="178" t="s">
        <v>636</v>
      </c>
      <c r="L168" s="115" t="s">
        <v>2116</v>
      </c>
      <c r="M168" s="157">
        <v>5.4259259259259257E-2</v>
      </c>
      <c r="N168" s="178" t="s">
        <v>461</v>
      </c>
      <c r="O168" s="171" t="s">
        <v>2150</v>
      </c>
      <c r="P168" s="171" t="s">
        <v>1276</v>
      </c>
    </row>
    <row r="169" spans="2:16" x14ac:dyDescent="0.25">
      <c r="B169" s="115">
        <v>159</v>
      </c>
      <c r="C169" s="178" t="s">
        <v>608</v>
      </c>
      <c r="D169" s="178" t="s">
        <v>6</v>
      </c>
      <c r="E169" s="178" t="s">
        <v>605</v>
      </c>
      <c r="F169" s="178" t="s">
        <v>150</v>
      </c>
      <c r="G169" s="115">
        <v>70</v>
      </c>
      <c r="H169" s="178" t="s">
        <v>2151</v>
      </c>
      <c r="I169" s="178" t="s">
        <v>2152</v>
      </c>
      <c r="J169" s="178" t="s">
        <v>2153</v>
      </c>
      <c r="K169" s="178" t="s">
        <v>636</v>
      </c>
      <c r="L169" s="115" t="s">
        <v>2116</v>
      </c>
      <c r="M169" s="157">
        <v>6.9062500000000013E-2</v>
      </c>
      <c r="N169" s="178" t="s">
        <v>1749</v>
      </c>
      <c r="O169" s="171" t="s">
        <v>2154</v>
      </c>
      <c r="P169" s="171" t="s">
        <v>1751</v>
      </c>
    </row>
    <row r="170" spans="2:16" x14ac:dyDescent="0.25">
      <c r="B170" s="115">
        <v>160</v>
      </c>
      <c r="C170" s="178" t="s">
        <v>610</v>
      </c>
      <c r="D170" s="178" t="s">
        <v>112</v>
      </c>
      <c r="E170" s="178" t="s">
        <v>606</v>
      </c>
      <c r="F170" s="178" t="s">
        <v>146</v>
      </c>
      <c r="G170" s="115">
        <v>36</v>
      </c>
      <c r="H170" s="178" t="s">
        <v>634</v>
      </c>
      <c r="I170" s="178" t="s">
        <v>651</v>
      </c>
      <c r="J170" s="178" t="s">
        <v>2155</v>
      </c>
      <c r="K170" s="178" t="s">
        <v>636</v>
      </c>
      <c r="L170" s="115" t="s">
        <v>2116</v>
      </c>
      <c r="M170" s="157">
        <v>4.5902777777777772E-2</v>
      </c>
      <c r="N170" s="178" t="s">
        <v>22</v>
      </c>
      <c r="O170" s="171" t="s">
        <v>2156</v>
      </c>
      <c r="P170" s="171" t="s">
        <v>1662</v>
      </c>
    </row>
    <row r="171" spans="2:16" x14ac:dyDescent="0.25">
      <c r="B171" s="115">
        <v>161</v>
      </c>
      <c r="C171" s="178" t="s">
        <v>610</v>
      </c>
      <c r="D171" s="178" t="s">
        <v>6</v>
      </c>
      <c r="E171" s="178" t="s">
        <v>434</v>
      </c>
      <c r="F171" s="178" t="s">
        <v>148</v>
      </c>
      <c r="G171" s="115">
        <v>58</v>
      </c>
      <c r="H171" s="178" t="s">
        <v>2157</v>
      </c>
      <c r="I171" s="178" t="s">
        <v>1610</v>
      </c>
      <c r="J171" s="178" t="s">
        <v>2158</v>
      </c>
      <c r="K171" s="178" t="s">
        <v>636</v>
      </c>
      <c r="L171" s="115" t="s">
        <v>2116</v>
      </c>
      <c r="M171" s="157">
        <v>6.3935185185185192E-2</v>
      </c>
      <c r="N171" s="178" t="s">
        <v>261</v>
      </c>
      <c r="O171" s="171" t="s">
        <v>2159</v>
      </c>
      <c r="P171" s="171" t="s">
        <v>1759</v>
      </c>
    </row>
    <row r="172" spans="2:16" x14ac:dyDescent="0.25">
      <c r="B172" s="115">
        <v>162</v>
      </c>
      <c r="C172" s="178" t="s">
        <v>606</v>
      </c>
      <c r="D172" s="178" t="s">
        <v>112</v>
      </c>
      <c r="E172" s="178" t="s">
        <v>608</v>
      </c>
      <c r="F172" s="178" t="s">
        <v>150</v>
      </c>
      <c r="G172" s="115">
        <v>60</v>
      </c>
      <c r="H172" s="178" t="s">
        <v>2160</v>
      </c>
      <c r="I172" s="178" t="s">
        <v>634</v>
      </c>
      <c r="J172" s="178" t="s">
        <v>2161</v>
      </c>
      <c r="K172" s="178" t="s">
        <v>636</v>
      </c>
      <c r="L172" s="115" t="s">
        <v>2116</v>
      </c>
      <c r="M172" s="157">
        <v>5.9594907407407409E-2</v>
      </c>
      <c r="N172" s="178" t="s">
        <v>1761</v>
      </c>
      <c r="O172" s="171" t="s">
        <v>2162</v>
      </c>
      <c r="P172" s="171" t="s">
        <v>1763</v>
      </c>
    </row>
    <row r="173" spans="2:16" x14ac:dyDescent="0.25">
      <c r="B173" s="115">
        <v>163</v>
      </c>
      <c r="C173" s="178" t="s">
        <v>605</v>
      </c>
      <c r="D173" s="178" t="s">
        <v>7</v>
      </c>
      <c r="E173" s="178" t="s">
        <v>603</v>
      </c>
      <c r="F173" s="178" t="s">
        <v>150</v>
      </c>
      <c r="G173" s="115">
        <v>75</v>
      </c>
      <c r="H173" s="178" t="s">
        <v>2163</v>
      </c>
      <c r="I173" s="178" t="s">
        <v>2164</v>
      </c>
      <c r="J173" s="178" t="s">
        <v>2165</v>
      </c>
      <c r="K173" s="178" t="s">
        <v>636</v>
      </c>
      <c r="L173" s="115" t="s">
        <v>2116</v>
      </c>
      <c r="M173" s="157">
        <v>6.9236111111111109E-2</v>
      </c>
      <c r="N173" s="178" t="s">
        <v>1811</v>
      </c>
      <c r="O173" s="171" t="s">
        <v>2166</v>
      </c>
      <c r="P173" s="171" t="s">
        <v>1813</v>
      </c>
    </row>
    <row r="174" spans="2:16" x14ac:dyDescent="0.25">
      <c r="B174" s="115">
        <v>164</v>
      </c>
      <c r="C174" s="178" t="s">
        <v>609</v>
      </c>
      <c r="D174" s="178" t="s">
        <v>112</v>
      </c>
      <c r="E174" s="178" t="s">
        <v>604</v>
      </c>
      <c r="F174" s="178" t="s">
        <v>146</v>
      </c>
      <c r="G174" s="115">
        <v>25</v>
      </c>
      <c r="H174" s="178" t="s">
        <v>634</v>
      </c>
      <c r="I174" s="178" t="s">
        <v>723</v>
      </c>
      <c r="J174" s="178" t="s">
        <v>2167</v>
      </c>
      <c r="K174" s="178" t="s">
        <v>636</v>
      </c>
      <c r="L174" s="115" t="s">
        <v>2168</v>
      </c>
      <c r="M174" s="157">
        <v>3.0497685185185183E-2</v>
      </c>
      <c r="N174" s="178" t="s">
        <v>1769</v>
      </c>
      <c r="O174" s="171" t="s">
        <v>2169</v>
      </c>
      <c r="P174" s="171" t="s">
        <v>1771</v>
      </c>
    </row>
    <row r="175" spans="2:16" x14ac:dyDescent="0.25">
      <c r="B175" s="115">
        <v>165</v>
      </c>
      <c r="C175" s="178" t="s">
        <v>1637</v>
      </c>
      <c r="D175" s="178" t="s">
        <v>112</v>
      </c>
      <c r="E175" s="178" t="s">
        <v>438</v>
      </c>
      <c r="F175" s="178" t="s">
        <v>150</v>
      </c>
      <c r="G175" s="115">
        <v>66</v>
      </c>
      <c r="H175" s="178" t="s">
        <v>634</v>
      </c>
      <c r="I175" s="178" t="s">
        <v>809</v>
      </c>
      <c r="J175" s="178" t="s">
        <v>861</v>
      </c>
      <c r="K175" s="178" t="s">
        <v>636</v>
      </c>
      <c r="L175" s="115" t="s">
        <v>2168</v>
      </c>
      <c r="M175" s="157">
        <v>6.010416666666666E-2</v>
      </c>
      <c r="N175" s="178" t="s">
        <v>365</v>
      </c>
      <c r="O175" s="171" t="s">
        <v>2170</v>
      </c>
      <c r="P175" s="171" t="s">
        <v>1774</v>
      </c>
    </row>
    <row r="176" spans="2:16" x14ac:dyDescent="0.25">
      <c r="B176" s="115">
        <v>166</v>
      </c>
      <c r="C176" s="178" t="s">
        <v>613</v>
      </c>
      <c r="D176" s="178" t="s">
        <v>112</v>
      </c>
      <c r="E176" s="178" t="s">
        <v>607</v>
      </c>
      <c r="F176" s="178" t="s">
        <v>149</v>
      </c>
      <c r="G176" s="115">
        <v>45</v>
      </c>
      <c r="H176" s="178" t="s">
        <v>859</v>
      </c>
      <c r="I176" s="178" t="s">
        <v>634</v>
      </c>
      <c r="J176" s="178" t="s">
        <v>2171</v>
      </c>
      <c r="K176" s="178" t="s">
        <v>636</v>
      </c>
      <c r="L176" s="115" t="s">
        <v>2168</v>
      </c>
      <c r="M176" s="157">
        <v>5.6319444444444443E-2</v>
      </c>
      <c r="N176" s="178" t="s">
        <v>565</v>
      </c>
      <c r="O176" s="171" t="s">
        <v>2172</v>
      </c>
      <c r="P176" s="171" t="s">
        <v>2173</v>
      </c>
    </row>
    <row r="177" spans="2:16" x14ac:dyDescent="0.25">
      <c r="B177" s="115">
        <v>167</v>
      </c>
      <c r="C177" s="178" t="s">
        <v>612</v>
      </c>
      <c r="D177" s="178" t="s">
        <v>6</v>
      </c>
      <c r="E177" s="178" t="s">
        <v>1616</v>
      </c>
      <c r="F177" s="178" t="s">
        <v>148</v>
      </c>
      <c r="G177" s="115">
        <v>31</v>
      </c>
      <c r="H177" s="178" t="s">
        <v>1929</v>
      </c>
      <c r="I177" s="178" t="s">
        <v>2174</v>
      </c>
      <c r="J177" s="178" t="s">
        <v>2175</v>
      </c>
      <c r="K177" s="178" t="s">
        <v>636</v>
      </c>
      <c r="L177" s="115" t="s">
        <v>2168</v>
      </c>
      <c r="M177" s="157">
        <v>2.8067129629629626E-2</v>
      </c>
      <c r="N177" s="178" t="s">
        <v>260</v>
      </c>
      <c r="O177" s="171" t="s">
        <v>2176</v>
      </c>
      <c r="P177" s="171" t="s">
        <v>967</v>
      </c>
    </row>
    <row r="178" spans="2:16" x14ac:dyDescent="0.25">
      <c r="B178" s="115">
        <v>168</v>
      </c>
      <c r="C178" s="178" t="s">
        <v>602</v>
      </c>
      <c r="D178" s="178" t="s">
        <v>112</v>
      </c>
      <c r="E178" s="178" t="s">
        <v>611</v>
      </c>
      <c r="F178" s="178" t="s">
        <v>149</v>
      </c>
      <c r="G178" s="115">
        <v>55</v>
      </c>
      <c r="H178" s="178" t="s">
        <v>634</v>
      </c>
      <c r="I178" s="178" t="s">
        <v>634</v>
      </c>
      <c r="J178" s="178" t="s">
        <v>2177</v>
      </c>
      <c r="K178" s="178" t="s">
        <v>636</v>
      </c>
      <c r="L178" s="115" t="s">
        <v>2168</v>
      </c>
      <c r="M178" s="157">
        <v>5.5138888888888883E-2</v>
      </c>
      <c r="N178" s="178" t="s">
        <v>1785</v>
      </c>
      <c r="O178" s="171" t="s">
        <v>2178</v>
      </c>
      <c r="P178" s="171" t="s">
        <v>1787</v>
      </c>
    </row>
    <row r="179" spans="2:16" x14ac:dyDescent="0.25">
      <c r="B179" s="115">
        <v>169</v>
      </c>
      <c r="C179" s="178" t="s">
        <v>434</v>
      </c>
      <c r="D179" s="178" t="s">
        <v>112</v>
      </c>
      <c r="E179" s="178" t="s">
        <v>602</v>
      </c>
      <c r="F179" s="178" t="s">
        <v>150</v>
      </c>
      <c r="G179" s="115">
        <v>105</v>
      </c>
      <c r="H179" s="178" t="s">
        <v>634</v>
      </c>
      <c r="I179" s="178" t="s">
        <v>634</v>
      </c>
      <c r="J179" s="178" t="s">
        <v>2179</v>
      </c>
      <c r="K179" s="178" t="s">
        <v>636</v>
      </c>
      <c r="L179" s="115" t="s">
        <v>2168</v>
      </c>
      <c r="M179" s="157">
        <v>7.1226851851851861E-2</v>
      </c>
      <c r="N179" s="178" t="s">
        <v>204</v>
      </c>
      <c r="O179" s="171" t="s">
        <v>2180</v>
      </c>
      <c r="P179" s="171" t="s">
        <v>1990</v>
      </c>
    </row>
    <row r="180" spans="2:16" x14ac:dyDescent="0.25">
      <c r="B180" s="115">
        <v>170</v>
      </c>
      <c r="C180" s="178" t="s">
        <v>611</v>
      </c>
      <c r="D180" s="178" t="s">
        <v>112</v>
      </c>
      <c r="E180" s="178" t="s">
        <v>612</v>
      </c>
      <c r="F180" s="178" t="s">
        <v>149</v>
      </c>
      <c r="G180" s="115">
        <v>57</v>
      </c>
      <c r="H180" s="178" t="s">
        <v>634</v>
      </c>
      <c r="I180" s="178" t="s">
        <v>651</v>
      </c>
      <c r="J180" s="178" t="s">
        <v>2181</v>
      </c>
      <c r="K180" s="178" t="s">
        <v>636</v>
      </c>
      <c r="L180" s="115" t="s">
        <v>2168</v>
      </c>
      <c r="M180" s="157">
        <v>5.9259259259259262E-2</v>
      </c>
      <c r="N180" s="178" t="s">
        <v>1691</v>
      </c>
      <c r="O180" s="171" t="s">
        <v>2182</v>
      </c>
      <c r="P180" s="171" t="s">
        <v>1693</v>
      </c>
    </row>
    <row r="181" spans="2:16" x14ac:dyDescent="0.25">
      <c r="B181" s="115">
        <v>171</v>
      </c>
      <c r="C181" s="178" t="s">
        <v>1616</v>
      </c>
      <c r="D181" s="178" t="s">
        <v>7</v>
      </c>
      <c r="E181" s="178" t="s">
        <v>613</v>
      </c>
      <c r="F181" s="178" t="s">
        <v>148</v>
      </c>
      <c r="G181" s="115">
        <v>70</v>
      </c>
      <c r="H181" s="178" t="s">
        <v>2183</v>
      </c>
      <c r="I181" s="178" t="s">
        <v>2184</v>
      </c>
      <c r="J181" s="178" t="s">
        <v>2185</v>
      </c>
      <c r="K181" s="178" t="s">
        <v>636</v>
      </c>
      <c r="L181" s="115" t="s">
        <v>2168</v>
      </c>
      <c r="M181" s="157">
        <v>6.0891203703703704E-2</v>
      </c>
      <c r="N181" s="178" t="s">
        <v>912</v>
      </c>
      <c r="O181" s="171" t="s">
        <v>2186</v>
      </c>
      <c r="P181" s="171" t="s">
        <v>1545</v>
      </c>
    </row>
    <row r="182" spans="2:16" x14ac:dyDescent="0.25">
      <c r="B182" s="115">
        <v>172</v>
      </c>
      <c r="C182" s="178" t="s">
        <v>607</v>
      </c>
      <c r="D182" s="178" t="s">
        <v>112</v>
      </c>
      <c r="E182" s="178" t="s">
        <v>1637</v>
      </c>
      <c r="F182" s="178" t="s">
        <v>149</v>
      </c>
      <c r="G182" s="115">
        <v>92</v>
      </c>
      <c r="H182" s="178" t="s">
        <v>634</v>
      </c>
      <c r="I182" s="178" t="s">
        <v>634</v>
      </c>
      <c r="J182" s="178" t="s">
        <v>2187</v>
      </c>
      <c r="K182" s="178" t="s">
        <v>636</v>
      </c>
      <c r="L182" s="115" t="s">
        <v>2168</v>
      </c>
      <c r="M182" s="157">
        <v>6.9166666666666668E-2</v>
      </c>
      <c r="N182" s="178" t="s">
        <v>544</v>
      </c>
      <c r="O182" s="171" t="s">
        <v>2188</v>
      </c>
      <c r="P182" s="171" t="s">
        <v>1800</v>
      </c>
    </row>
    <row r="183" spans="2:16" x14ac:dyDescent="0.25">
      <c r="B183" s="115">
        <v>173</v>
      </c>
      <c r="C183" s="178" t="s">
        <v>438</v>
      </c>
      <c r="D183" s="178" t="s">
        <v>7</v>
      </c>
      <c r="E183" s="178" t="s">
        <v>609</v>
      </c>
      <c r="F183" s="178" t="s">
        <v>148</v>
      </c>
      <c r="G183" s="115">
        <v>88</v>
      </c>
      <c r="H183" s="178" t="s">
        <v>2189</v>
      </c>
      <c r="I183" s="178" t="s">
        <v>1951</v>
      </c>
      <c r="J183" s="178" t="s">
        <v>2190</v>
      </c>
      <c r="K183" s="178" t="s">
        <v>636</v>
      </c>
      <c r="L183" s="115" t="s">
        <v>2168</v>
      </c>
      <c r="M183" s="157">
        <v>7.0289351851851853E-2</v>
      </c>
      <c r="N183" s="178" t="s">
        <v>2191</v>
      </c>
      <c r="O183" s="171" t="s">
        <v>2192</v>
      </c>
      <c r="P183" s="171" t="s">
        <v>2193</v>
      </c>
    </row>
    <row r="184" spans="2:16" x14ac:dyDescent="0.25">
      <c r="B184" s="115">
        <v>174</v>
      </c>
      <c r="C184" s="178" t="s">
        <v>604</v>
      </c>
      <c r="D184" s="178" t="s">
        <v>112</v>
      </c>
      <c r="E184" s="178" t="s">
        <v>605</v>
      </c>
      <c r="F184" s="178" t="s">
        <v>149</v>
      </c>
      <c r="G184" s="115">
        <v>93</v>
      </c>
      <c r="H184" s="178" t="s">
        <v>634</v>
      </c>
      <c r="I184" s="178" t="s">
        <v>634</v>
      </c>
      <c r="J184" s="178" t="s">
        <v>2194</v>
      </c>
      <c r="K184" s="178" t="s">
        <v>636</v>
      </c>
      <c r="L184" s="115" t="s">
        <v>2168</v>
      </c>
      <c r="M184" s="157">
        <v>6.7546296296296285E-2</v>
      </c>
      <c r="N184" s="178" t="s">
        <v>527</v>
      </c>
      <c r="O184" s="171" t="s">
        <v>2195</v>
      </c>
      <c r="P184" s="171" t="s">
        <v>1807</v>
      </c>
    </row>
    <row r="185" spans="2:16" x14ac:dyDescent="0.25">
      <c r="B185" s="115">
        <v>175</v>
      </c>
      <c r="C185" s="178" t="s">
        <v>603</v>
      </c>
      <c r="D185" s="178" t="s">
        <v>6</v>
      </c>
      <c r="E185" s="178" t="s">
        <v>606</v>
      </c>
      <c r="F185" s="178" t="s">
        <v>150</v>
      </c>
      <c r="G185" s="115">
        <v>75</v>
      </c>
      <c r="H185" s="178" t="s">
        <v>2196</v>
      </c>
      <c r="I185" s="178" t="s">
        <v>2197</v>
      </c>
      <c r="J185" s="178" t="s">
        <v>2198</v>
      </c>
      <c r="K185" s="178" t="s">
        <v>636</v>
      </c>
      <c r="L185" s="115" t="s">
        <v>2168</v>
      </c>
      <c r="M185" s="157">
        <v>6.9097222222222213E-2</v>
      </c>
      <c r="N185" s="178" t="s">
        <v>1118</v>
      </c>
      <c r="O185" s="171" t="s">
        <v>2199</v>
      </c>
      <c r="P185" s="171" t="s">
        <v>1120</v>
      </c>
    </row>
    <row r="186" spans="2:16" x14ac:dyDescent="0.25">
      <c r="B186" s="115">
        <v>176</v>
      </c>
      <c r="C186" s="178" t="s">
        <v>608</v>
      </c>
      <c r="D186" s="178" t="s">
        <v>112</v>
      </c>
      <c r="E186" s="178" t="s">
        <v>610</v>
      </c>
      <c r="F186" s="178" t="s">
        <v>149</v>
      </c>
      <c r="G186" s="115">
        <v>64</v>
      </c>
      <c r="H186" s="178" t="s">
        <v>634</v>
      </c>
      <c r="I186" s="178" t="s">
        <v>634</v>
      </c>
      <c r="J186" s="178" t="s">
        <v>2200</v>
      </c>
      <c r="K186" s="178" t="s">
        <v>636</v>
      </c>
      <c r="L186" s="115" t="s">
        <v>2168</v>
      </c>
      <c r="M186" s="157">
        <v>6.1956018518518514E-2</v>
      </c>
      <c r="N186" s="178" t="s">
        <v>862</v>
      </c>
      <c r="O186" s="171" t="s">
        <v>2201</v>
      </c>
      <c r="P186" s="171" t="s">
        <v>864</v>
      </c>
    </row>
    <row r="187" spans="2:16" x14ac:dyDescent="0.25">
      <c r="B187" s="115">
        <v>177</v>
      </c>
      <c r="C187" s="178" t="s">
        <v>608</v>
      </c>
      <c r="D187" s="178" t="s">
        <v>112</v>
      </c>
      <c r="E187" s="178" t="s">
        <v>434</v>
      </c>
      <c r="F187" s="178" t="s">
        <v>146</v>
      </c>
      <c r="G187" s="115">
        <v>62</v>
      </c>
      <c r="H187" s="178" t="s">
        <v>634</v>
      </c>
      <c r="I187" s="178" t="s">
        <v>2202</v>
      </c>
      <c r="J187" s="178" t="s">
        <v>2203</v>
      </c>
      <c r="K187" s="178" t="s">
        <v>636</v>
      </c>
      <c r="L187" s="115" t="s">
        <v>2168</v>
      </c>
      <c r="M187" s="157">
        <v>6.1354166666666675E-2</v>
      </c>
      <c r="N187" s="178" t="s">
        <v>109</v>
      </c>
      <c r="O187" s="171" t="s">
        <v>2204</v>
      </c>
      <c r="P187" s="171" t="s">
        <v>1705</v>
      </c>
    </row>
    <row r="188" spans="2:16" x14ac:dyDescent="0.25">
      <c r="B188" s="115">
        <v>178</v>
      </c>
      <c r="C188" s="178" t="s">
        <v>610</v>
      </c>
      <c r="D188" s="178" t="s">
        <v>112</v>
      </c>
      <c r="E188" s="178" t="s">
        <v>603</v>
      </c>
      <c r="F188" s="178" t="s">
        <v>149</v>
      </c>
      <c r="G188" s="115">
        <v>90</v>
      </c>
      <c r="H188" s="178" t="s">
        <v>634</v>
      </c>
      <c r="I188" s="178" t="s">
        <v>723</v>
      </c>
      <c r="J188" s="178" t="s">
        <v>2205</v>
      </c>
      <c r="K188" s="178" t="s">
        <v>636</v>
      </c>
      <c r="L188" s="115" t="s">
        <v>2168</v>
      </c>
      <c r="M188" s="157">
        <v>7.0636574074074074E-2</v>
      </c>
      <c r="N188" s="178" t="s">
        <v>565</v>
      </c>
      <c r="O188" s="171" t="s">
        <v>2206</v>
      </c>
      <c r="P188" s="171" t="s">
        <v>1050</v>
      </c>
    </row>
    <row r="189" spans="2:16" x14ac:dyDescent="0.25">
      <c r="B189" s="115">
        <v>179</v>
      </c>
      <c r="C189" s="178" t="s">
        <v>606</v>
      </c>
      <c r="D189" s="178" t="s">
        <v>112</v>
      </c>
      <c r="E189" s="178" t="s">
        <v>604</v>
      </c>
      <c r="F189" s="178" t="s">
        <v>150</v>
      </c>
      <c r="G189" s="115">
        <v>224</v>
      </c>
      <c r="H189" s="178" t="s">
        <v>634</v>
      </c>
      <c r="I189" s="178" t="s">
        <v>634</v>
      </c>
      <c r="J189" s="178" t="s">
        <v>2207</v>
      </c>
      <c r="K189" s="178" t="s">
        <v>636</v>
      </c>
      <c r="L189" s="115" t="s">
        <v>2168</v>
      </c>
      <c r="M189" s="157">
        <v>8.7430555555555553E-2</v>
      </c>
      <c r="N189" s="178" t="s">
        <v>16</v>
      </c>
      <c r="O189" s="171" t="s">
        <v>2208</v>
      </c>
      <c r="P189" s="171" t="s">
        <v>1830</v>
      </c>
    </row>
    <row r="190" spans="2:16" x14ac:dyDescent="0.25">
      <c r="B190" s="115">
        <v>180</v>
      </c>
      <c r="C190" s="178" t="s">
        <v>605</v>
      </c>
      <c r="D190" s="178" t="s">
        <v>112</v>
      </c>
      <c r="E190" s="178" t="s">
        <v>438</v>
      </c>
      <c r="F190" s="178" t="s">
        <v>150</v>
      </c>
      <c r="G190" s="115">
        <v>67</v>
      </c>
      <c r="H190" s="178" t="s">
        <v>634</v>
      </c>
      <c r="I190" s="178" t="s">
        <v>809</v>
      </c>
      <c r="J190" s="178" t="s">
        <v>2209</v>
      </c>
      <c r="K190" s="178" t="s">
        <v>636</v>
      </c>
      <c r="L190" s="115" t="s">
        <v>2210</v>
      </c>
      <c r="M190" s="157">
        <v>6.3125000000000001E-2</v>
      </c>
      <c r="N190" s="178" t="s">
        <v>260</v>
      </c>
      <c r="O190" s="171" t="s">
        <v>2211</v>
      </c>
      <c r="P190" s="171" t="s">
        <v>967</v>
      </c>
    </row>
    <row r="191" spans="2:16" x14ac:dyDescent="0.25">
      <c r="B191" s="115">
        <v>181</v>
      </c>
      <c r="C191" s="178" t="s">
        <v>609</v>
      </c>
      <c r="D191" s="178" t="s">
        <v>112</v>
      </c>
      <c r="E191" s="178" t="s">
        <v>607</v>
      </c>
      <c r="F191" s="178" t="s">
        <v>149</v>
      </c>
      <c r="G191" s="115">
        <v>45</v>
      </c>
      <c r="H191" s="178" t="s">
        <v>634</v>
      </c>
      <c r="I191" s="178" t="s">
        <v>634</v>
      </c>
      <c r="J191" s="178" t="s">
        <v>2212</v>
      </c>
      <c r="K191" s="178" t="s">
        <v>636</v>
      </c>
      <c r="L191" s="115" t="s">
        <v>2210</v>
      </c>
      <c r="M191" s="157">
        <v>5.4652777777777772E-2</v>
      </c>
      <c r="N191" s="178" t="s">
        <v>1836</v>
      </c>
      <c r="O191" s="171" t="s">
        <v>2213</v>
      </c>
      <c r="P191" s="171" t="s">
        <v>2214</v>
      </c>
    </row>
    <row r="192" spans="2:16" x14ac:dyDescent="0.25">
      <c r="B192" s="115">
        <v>182</v>
      </c>
      <c r="C192" s="178" t="s">
        <v>1637</v>
      </c>
      <c r="D192" s="178" t="s">
        <v>6</v>
      </c>
      <c r="E192" s="178" t="s">
        <v>1616</v>
      </c>
      <c r="F192" s="178" t="s">
        <v>148</v>
      </c>
      <c r="G192" s="115">
        <v>91</v>
      </c>
      <c r="H192" s="178" t="s">
        <v>1044</v>
      </c>
      <c r="I192" s="178" t="s">
        <v>2215</v>
      </c>
      <c r="J192" s="178" t="s">
        <v>2216</v>
      </c>
      <c r="K192" s="178" t="s">
        <v>636</v>
      </c>
      <c r="L192" s="115" t="s">
        <v>2210</v>
      </c>
      <c r="M192" s="157">
        <v>6.4525462962962965E-2</v>
      </c>
      <c r="N192" s="178" t="s">
        <v>958</v>
      </c>
      <c r="O192" s="171" t="s">
        <v>2217</v>
      </c>
      <c r="P192" s="171" t="s">
        <v>960</v>
      </c>
    </row>
    <row r="193" spans="2:16" x14ac:dyDescent="0.25">
      <c r="B193" s="115">
        <v>183</v>
      </c>
      <c r="C193" s="178" t="s">
        <v>613</v>
      </c>
      <c r="D193" s="178" t="s">
        <v>112</v>
      </c>
      <c r="E193" s="178" t="s">
        <v>611</v>
      </c>
      <c r="F193" s="178" t="s">
        <v>149</v>
      </c>
      <c r="G193" s="115">
        <v>45</v>
      </c>
      <c r="H193" s="178" t="s">
        <v>859</v>
      </c>
      <c r="I193" s="178" t="s">
        <v>634</v>
      </c>
      <c r="J193" s="178" t="s">
        <v>2218</v>
      </c>
      <c r="K193" s="178" t="s">
        <v>636</v>
      </c>
      <c r="L193" s="115" t="s">
        <v>2210</v>
      </c>
      <c r="M193" s="157">
        <v>5.5162037037037037E-2</v>
      </c>
      <c r="N193" s="178" t="s">
        <v>337</v>
      </c>
      <c r="O193" s="171" t="s">
        <v>2219</v>
      </c>
      <c r="P193" s="171" t="s">
        <v>1843</v>
      </c>
    </row>
    <row r="194" spans="2:16" x14ac:dyDescent="0.25">
      <c r="B194" s="115">
        <v>184</v>
      </c>
      <c r="C194" s="178" t="s">
        <v>612</v>
      </c>
      <c r="D194" s="178" t="s">
        <v>112</v>
      </c>
      <c r="E194" s="178" t="s">
        <v>602</v>
      </c>
      <c r="F194" s="178" t="s">
        <v>149</v>
      </c>
      <c r="G194" s="115">
        <v>35</v>
      </c>
      <c r="H194" s="178" t="s">
        <v>859</v>
      </c>
      <c r="I194" s="178" t="s">
        <v>634</v>
      </c>
      <c r="J194" s="178" t="s">
        <v>2220</v>
      </c>
      <c r="K194" s="178" t="s">
        <v>636</v>
      </c>
      <c r="L194" s="115" t="s">
        <v>2210</v>
      </c>
      <c r="M194" s="157">
        <v>4.746527777777778E-2</v>
      </c>
      <c r="N194" s="178" t="s">
        <v>168</v>
      </c>
      <c r="O194" s="171" t="s">
        <v>2221</v>
      </c>
      <c r="P194" s="171" t="s">
        <v>1846</v>
      </c>
    </row>
    <row r="195" spans="2:16" x14ac:dyDescent="0.25">
      <c r="B195" s="115">
        <v>185</v>
      </c>
      <c r="C195" s="178" t="s">
        <v>434</v>
      </c>
      <c r="D195" s="178" t="s">
        <v>112</v>
      </c>
      <c r="E195" s="178" t="s">
        <v>612</v>
      </c>
      <c r="F195" s="178" t="s">
        <v>149</v>
      </c>
      <c r="G195" s="115">
        <v>46</v>
      </c>
      <c r="H195" s="178" t="s">
        <v>634</v>
      </c>
      <c r="I195" s="178" t="s">
        <v>651</v>
      </c>
      <c r="J195" s="178" t="s">
        <v>2222</v>
      </c>
      <c r="K195" s="178" t="s">
        <v>636</v>
      </c>
      <c r="L195" s="115" t="s">
        <v>2210</v>
      </c>
      <c r="M195" s="157">
        <v>5.3599537037037036E-2</v>
      </c>
      <c r="N195" s="178" t="s">
        <v>337</v>
      </c>
      <c r="O195" s="171" t="s">
        <v>2223</v>
      </c>
      <c r="P195" s="171" t="s">
        <v>2224</v>
      </c>
    </row>
    <row r="196" spans="2:16" x14ac:dyDescent="0.25">
      <c r="B196" s="115">
        <v>186</v>
      </c>
      <c r="C196" s="178" t="s">
        <v>602</v>
      </c>
      <c r="D196" s="178" t="s">
        <v>6</v>
      </c>
      <c r="E196" s="178" t="s">
        <v>613</v>
      </c>
      <c r="F196" s="178" t="s">
        <v>148</v>
      </c>
      <c r="G196" s="115">
        <v>64</v>
      </c>
      <c r="H196" s="178" t="s">
        <v>1595</v>
      </c>
      <c r="I196" s="178" t="s">
        <v>2225</v>
      </c>
      <c r="J196" s="178" t="s">
        <v>2226</v>
      </c>
      <c r="K196" s="178" t="s">
        <v>636</v>
      </c>
      <c r="L196" s="115" t="s">
        <v>2210</v>
      </c>
      <c r="M196" s="157">
        <v>6.5995370370370371E-2</v>
      </c>
      <c r="N196" s="178" t="s">
        <v>445</v>
      </c>
      <c r="O196" s="171" t="s">
        <v>2227</v>
      </c>
      <c r="P196" s="171" t="s">
        <v>1851</v>
      </c>
    </row>
    <row r="197" spans="2:16" x14ac:dyDescent="0.25">
      <c r="B197" s="115">
        <v>187</v>
      </c>
      <c r="C197" s="178" t="s">
        <v>611</v>
      </c>
      <c r="D197" s="178" t="s">
        <v>6</v>
      </c>
      <c r="E197" s="178" t="s">
        <v>1637</v>
      </c>
      <c r="F197" s="178" t="s">
        <v>148</v>
      </c>
      <c r="G197" s="115">
        <v>51</v>
      </c>
      <c r="H197" s="178" t="s">
        <v>2228</v>
      </c>
      <c r="I197" s="178" t="s">
        <v>2229</v>
      </c>
      <c r="J197" s="178" t="s">
        <v>2230</v>
      </c>
      <c r="K197" s="178" t="s">
        <v>636</v>
      </c>
      <c r="L197" s="115" t="s">
        <v>2210</v>
      </c>
      <c r="M197" s="157">
        <v>5.8067129629629628E-2</v>
      </c>
      <c r="N197" s="178" t="s">
        <v>1853</v>
      </c>
      <c r="O197" s="171" t="s">
        <v>2231</v>
      </c>
      <c r="P197" s="171" t="s">
        <v>1855</v>
      </c>
    </row>
    <row r="198" spans="2:16" x14ac:dyDescent="0.25">
      <c r="B198" s="115">
        <v>188</v>
      </c>
      <c r="C198" s="178" t="s">
        <v>1616</v>
      </c>
      <c r="D198" s="178" t="s">
        <v>7</v>
      </c>
      <c r="E198" s="178" t="s">
        <v>609</v>
      </c>
      <c r="F198" s="178" t="s">
        <v>148</v>
      </c>
      <c r="G198" s="115">
        <v>36</v>
      </c>
      <c r="H198" s="178" t="s">
        <v>2232</v>
      </c>
      <c r="I198" s="178" t="s">
        <v>2233</v>
      </c>
      <c r="J198" s="178" t="s">
        <v>2234</v>
      </c>
      <c r="K198" s="178" t="s">
        <v>636</v>
      </c>
      <c r="L198" s="115" t="s">
        <v>2210</v>
      </c>
      <c r="M198" s="157">
        <v>3.2418981481481479E-2</v>
      </c>
      <c r="N198" s="178" t="s">
        <v>338</v>
      </c>
      <c r="O198" s="171" t="s">
        <v>2235</v>
      </c>
      <c r="P198" s="171" t="s">
        <v>1859</v>
      </c>
    </row>
    <row r="199" spans="2:16" x14ac:dyDescent="0.25">
      <c r="B199" s="115">
        <v>189</v>
      </c>
      <c r="C199" s="178" t="s">
        <v>607</v>
      </c>
      <c r="D199" s="178" t="s">
        <v>6</v>
      </c>
      <c r="E199" s="178" t="s">
        <v>605</v>
      </c>
      <c r="F199" s="178" t="s">
        <v>148</v>
      </c>
      <c r="G199" s="115">
        <v>61</v>
      </c>
      <c r="H199" s="178" t="s">
        <v>1044</v>
      </c>
      <c r="I199" s="178" t="s">
        <v>2236</v>
      </c>
      <c r="J199" s="178" t="s">
        <v>2237</v>
      </c>
      <c r="K199" s="178" t="s">
        <v>636</v>
      </c>
      <c r="L199" s="115" t="s">
        <v>2210</v>
      </c>
      <c r="M199" s="157">
        <v>6.8761574074074072E-2</v>
      </c>
      <c r="N199" s="178" t="s">
        <v>17</v>
      </c>
      <c r="O199" s="171" t="s">
        <v>2238</v>
      </c>
      <c r="P199" s="171" t="s">
        <v>1862</v>
      </c>
    </row>
    <row r="200" spans="2:16" x14ac:dyDescent="0.25">
      <c r="B200" s="115">
        <v>190</v>
      </c>
      <c r="C200" s="178" t="s">
        <v>438</v>
      </c>
      <c r="D200" s="178" t="s">
        <v>112</v>
      </c>
      <c r="E200" s="178" t="s">
        <v>606</v>
      </c>
      <c r="F200" s="178" t="s">
        <v>149</v>
      </c>
      <c r="G200" s="115">
        <v>54</v>
      </c>
      <c r="H200" s="178" t="s">
        <v>1558</v>
      </c>
      <c r="I200" s="178" t="s">
        <v>651</v>
      </c>
      <c r="J200" s="178" t="s">
        <v>2239</v>
      </c>
      <c r="K200" s="178" t="s">
        <v>636</v>
      </c>
      <c r="L200" s="115" t="s">
        <v>2210</v>
      </c>
      <c r="M200" s="157">
        <v>5.8553240740740746E-2</v>
      </c>
      <c r="N200" s="178" t="s">
        <v>2240</v>
      </c>
      <c r="O200" s="171" t="s">
        <v>2241</v>
      </c>
      <c r="P200" s="171" t="s">
        <v>2242</v>
      </c>
    </row>
    <row r="201" spans="2:16" x14ac:dyDescent="0.25">
      <c r="B201" s="115">
        <v>191</v>
      </c>
      <c r="C201" s="178" t="s">
        <v>604</v>
      </c>
      <c r="D201" s="178" t="s">
        <v>6</v>
      </c>
      <c r="E201" s="178" t="s">
        <v>610</v>
      </c>
      <c r="F201" s="178" t="s">
        <v>153</v>
      </c>
      <c r="G201" s="115">
        <v>16</v>
      </c>
      <c r="H201" s="178" t="s">
        <v>1064</v>
      </c>
      <c r="I201" s="178" t="s">
        <v>634</v>
      </c>
      <c r="J201" s="178" t="s">
        <v>2243</v>
      </c>
      <c r="K201" s="178" t="s">
        <v>636</v>
      </c>
      <c r="L201" s="115" t="s">
        <v>2210</v>
      </c>
      <c r="M201" s="157">
        <v>0.02</v>
      </c>
      <c r="N201" s="178" t="s">
        <v>539</v>
      </c>
      <c r="O201" s="171" t="s">
        <v>2244</v>
      </c>
      <c r="P201" s="171" t="s">
        <v>1868</v>
      </c>
    </row>
    <row r="202" spans="2:16" x14ac:dyDescent="0.25">
      <c r="B202" s="115">
        <v>192</v>
      </c>
      <c r="C202" s="178" t="s">
        <v>603</v>
      </c>
      <c r="D202" s="178" t="s">
        <v>112</v>
      </c>
      <c r="E202" s="178" t="s">
        <v>608</v>
      </c>
      <c r="F202" s="178" t="s">
        <v>146</v>
      </c>
      <c r="G202" s="115">
        <v>81</v>
      </c>
      <c r="H202" s="178" t="s">
        <v>634</v>
      </c>
      <c r="I202" s="178" t="s">
        <v>634</v>
      </c>
      <c r="J202" s="178" t="s">
        <v>2245</v>
      </c>
      <c r="K202" s="178" t="s">
        <v>636</v>
      </c>
      <c r="L202" s="115" t="s">
        <v>2210</v>
      </c>
      <c r="M202" s="157">
        <v>6.9050925925925918E-2</v>
      </c>
      <c r="N202" s="178" t="s">
        <v>569</v>
      </c>
      <c r="O202" s="171" t="s">
        <v>2246</v>
      </c>
      <c r="P202" s="171" t="s">
        <v>2247</v>
      </c>
    </row>
    <row r="203" spans="2:16" x14ac:dyDescent="0.25">
      <c r="B203" s="115">
        <v>193</v>
      </c>
      <c r="C203" s="178" t="s">
        <v>603</v>
      </c>
      <c r="D203" s="178" t="s">
        <v>6</v>
      </c>
      <c r="E203" s="178" t="s">
        <v>434</v>
      </c>
      <c r="F203" s="178" t="s">
        <v>150</v>
      </c>
      <c r="G203" s="115">
        <v>70</v>
      </c>
      <c r="H203" s="178" t="s">
        <v>2248</v>
      </c>
      <c r="I203" s="178" t="s">
        <v>1610</v>
      </c>
      <c r="J203" s="178" t="s">
        <v>2249</v>
      </c>
      <c r="K203" s="178" t="s">
        <v>636</v>
      </c>
      <c r="L203" s="115" t="s">
        <v>2210</v>
      </c>
      <c r="M203" s="157">
        <v>6.8599537037037042E-2</v>
      </c>
      <c r="N203" s="178" t="s">
        <v>897</v>
      </c>
      <c r="O203" s="171" t="s">
        <v>2250</v>
      </c>
      <c r="P203" s="171" t="s">
        <v>899</v>
      </c>
    </row>
    <row r="204" spans="2:16" x14ac:dyDescent="0.25">
      <c r="B204" s="115">
        <v>194</v>
      </c>
      <c r="C204" s="178" t="s">
        <v>608</v>
      </c>
      <c r="D204" s="178" t="s">
        <v>112</v>
      </c>
      <c r="E204" s="178" t="s">
        <v>604</v>
      </c>
      <c r="F204" s="178" t="s">
        <v>146</v>
      </c>
      <c r="G204" s="115">
        <v>125</v>
      </c>
      <c r="H204" s="178" t="s">
        <v>634</v>
      </c>
      <c r="I204" s="178" t="s">
        <v>723</v>
      </c>
      <c r="J204" s="178" t="s">
        <v>2251</v>
      </c>
      <c r="K204" s="178" t="s">
        <v>636</v>
      </c>
      <c r="L204" s="115" t="s">
        <v>2210</v>
      </c>
      <c r="M204" s="157">
        <v>7.5648148148148145E-2</v>
      </c>
      <c r="N204" s="178" t="s">
        <v>238</v>
      </c>
      <c r="O204" s="171" t="s">
        <v>2252</v>
      </c>
      <c r="P204" s="171" t="s">
        <v>1882</v>
      </c>
    </row>
    <row r="205" spans="2:16" x14ac:dyDescent="0.25">
      <c r="B205" s="115">
        <v>195</v>
      </c>
      <c r="C205" s="178" t="s">
        <v>610</v>
      </c>
      <c r="D205" s="178" t="s">
        <v>6</v>
      </c>
      <c r="E205" s="178" t="s">
        <v>438</v>
      </c>
      <c r="F205" s="178" t="s">
        <v>148</v>
      </c>
      <c r="G205" s="115">
        <v>68</v>
      </c>
      <c r="H205" s="178" t="s">
        <v>2197</v>
      </c>
      <c r="I205" s="178" t="s">
        <v>2253</v>
      </c>
      <c r="J205" s="178" t="s">
        <v>2254</v>
      </c>
      <c r="K205" s="178" t="s">
        <v>636</v>
      </c>
      <c r="L205" s="115" t="s">
        <v>2210</v>
      </c>
      <c r="M205" s="157">
        <v>6.7812499999999998E-2</v>
      </c>
      <c r="N205" s="178" t="s">
        <v>246</v>
      </c>
      <c r="O205" s="171" t="s">
        <v>2255</v>
      </c>
      <c r="P205" s="171" t="s">
        <v>1885</v>
      </c>
    </row>
    <row r="206" spans="2:16" x14ac:dyDescent="0.25">
      <c r="B206" s="115">
        <v>196</v>
      </c>
      <c r="C206" s="178" t="s">
        <v>606</v>
      </c>
      <c r="D206" s="178" t="s">
        <v>112</v>
      </c>
      <c r="E206" s="178" t="s">
        <v>607</v>
      </c>
      <c r="F206" s="178" t="s">
        <v>150</v>
      </c>
      <c r="G206" s="115">
        <v>58</v>
      </c>
      <c r="H206" s="178" t="s">
        <v>859</v>
      </c>
      <c r="I206" s="178" t="s">
        <v>634</v>
      </c>
      <c r="J206" s="178" t="s">
        <v>2256</v>
      </c>
      <c r="K206" s="178" t="s">
        <v>636</v>
      </c>
      <c r="L206" s="115" t="s">
        <v>2257</v>
      </c>
      <c r="M206" s="157">
        <v>6.3703703703703707E-2</v>
      </c>
      <c r="N206" s="178" t="s">
        <v>2258</v>
      </c>
      <c r="O206" s="171" t="s">
        <v>2259</v>
      </c>
      <c r="P206" s="171" t="s">
        <v>2260</v>
      </c>
    </row>
    <row r="207" spans="2:16" x14ac:dyDescent="0.25">
      <c r="B207" s="115">
        <v>197</v>
      </c>
      <c r="C207" s="178" t="s">
        <v>605</v>
      </c>
      <c r="D207" s="178" t="s">
        <v>6</v>
      </c>
      <c r="E207" s="178" t="s">
        <v>1616</v>
      </c>
      <c r="F207" s="178" t="s">
        <v>148</v>
      </c>
      <c r="G207" s="115">
        <v>71</v>
      </c>
      <c r="H207" s="178" t="s">
        <v>1929</v>
      </c>
      <c r="I207" s="178" t="s">
        <v>2261</v>
      </c>
      <c r="J207" s="178" t="s">
        <v>2262</v>
      </c>
      <c r="K207" s="178" t="s">
        <v>636</v>
      </c>
      <c r="L207" s="115" t="s">
        <v>2257</v>
      </c>
      <c r="M207" s="157">
        <v>5.917824074074074E-2</v>
      </c>
      <c r="N207" s="178" t="s">
        <v>338</v>
      </c>
      <c r="O207" s="171" t="s">
        <v>2263</v>
      </c>
      <c r="P207" s="171" t="s">
        <v>492</v>
      </c>
    </row>
    <row r="208" spans="2:16" x14ac:dyDescent="0.25">
      <c r="B208" s="115">
        <v>198</v>
      </c>
      <c r="C208" s="178" t="s">
        <v>609</v>
      </c>
      <c r="D208" s="178" t="s">
        <v>112</v>
      </c>
      <c r="E208" s="178" t="s">
        <v>611</v>
      </c>
      <c r="F208" s="178" t="s">
        <v>149</v>
      </c>
      <c r="G208" s="115">
        <v>44</v>
      </c>
      <c r="H208" s="178" t="s">
        <v>634</v>
      </c>
      <c r="I208" s="178" t="s">
        <v>634</v>
      </c>
      <c r="J208" s="178" t="s">
        <v>2264</v>
      </c>
      <c r="K208" s="178" t="s">
        <v>636</v>
      </c>
      <c r="L208" s="115" t="s">
        <v>2257</v>
      </c>
      <c r="M208" s="157">
        <v>4.7291666666666669E-2</v>
      </c>
      <c r="N208" s="178" t="s">
        <v>1895</v>
      </c>
      <c r="O208" s="171" t="s">
        <v>2265</v>
      </c>
      <c r="P208" s="171" t="s">
        <v>1897</v>
      </c>
    </row>
    <row r="209" spans="2:16" x14ac:dyDescent="0.25">
      <c r="B209" s="115">
        <v>199</v>
      </c>
      <c r="C209" s="178" t="s">
        <v>1637</v>
      </c>
      <c r="D209" s="178" t="s">
        <v>7</v>
      </c>
      <c r="E209" s="178" t="s">
        <v>602</v>
      </c>
      <c r="F209" s="178" t="s">
        <v>148</v>
      </c>
      <c r="G209" s="115">
        <v>48</v>
      </c>
      <c r="H209" s="178" t="s">
        <v>2266</v>
      </c>
      <c r="I209" s="178" t="s">
        <v>2267</v>
      </c>
      <c r="J209" s="178" t="s">
        <v>647</v>
      </c>
      <c r="K209" s="178" t="s">
        <v>636</v>
      </c>
      <c r="L209" s="115" t="s">
        <v>2257</v>
      </c>
      <c r="M209" s="157">
        <v>5.8344907407407408E-2</v>
      </c>
      <c r="N209" s="178" t="s">
        <v>563</v>
      </c>
      <c r="O209" s="171" t="s">
        <v>2268</v>
      </c>
      <c r="P209" s="171" t="s">
        <v>1902</v>
      </c>
    </row>
    <row r="210" spans="2:16" x14ac:dyDescent="0.25">
      <c r="B210" s="115">
        <v>200</v>
      </c>
      <c r="C210" s="178" t="s">
        <v>613</v>
      </c>
      <c r="D210" s="178" t="s">
        <v>112</v>
      </c>
      <c r="E210" s="178" t="s">
        <v>612</v>
      </c>
      <c r="F210" s="178" t="s">
        <v>149</v>
      </c>
      <c r="G210" s="115">
        <v>115</v>
      </c>
      <c r="H210" s="178" t="s">
        <v>859</v>
      </c>
      <c r="I210" s="178" t="s">
        <v>651</v>
      </c>
      <c r="J210" s="178" t="s">
        <v>2269</v>
      </c>
      <c r="K210" s="178" t="s">
        <v>636</v>
      </c>
      <c r="L210" s="115" t="s">
        <v>2257</v>
      </c>
      <c r="M210" s="157">
        <v>7.4768518518518512E-2</v>
      </c>
      <c r="N210" s="178" t="s">
        <v>539</v>
      </c>
      <c r="O210" s="171" t="s">
        <v>2270</v>
      </c>
      <c r="P210" s="171" t="s">
        <v>1868</v>
      </c>
    </row>
    <row r="211" spans="2:16" x14ac:dyDescent="0.25">
      <c r="B211" s="115">
        <v>201</v>
      </c>
      <c r="C211" s="178" t="s">
        <v>434</v>
      </c>
      <c r="D211" s="178" t="s">
        <v>112</v>
      </c>
      <c r="E211" s="178" t="s">
        <v>613</v>
      </c>
      <c r="F211" s="178" t="s">
        <v>150</v>
      </c>
      <c r="G211" s="115">
        <v>63</v>
      </c>
      <c r="H211" s="178" t="s">
        <v>634</v>
      </c>
      <c r="I211" s="178" t="s">
        <v>634</v>
      </c>
      <c r="J211" s="178" t="s">
        <v>2271</v>
      </c>
      <c r="K211" s="178" t="s">
        <v>636</v>
      </c>
      <c r="L211" s="115" t="s">
        <v>2257</v>
      </c>
      <c r="M211" s="157">
        <v>6.4328703703703707E-2</v>
      </c>
      <c r="N211" s="178" t="s">
        <v>14</v>
      </c>
      <c r="O211" s="171" t="s">
        <v>2272</v>
      </c>
      <c r="P211" s="171" t="s">
        <v>367</v>
      </c>
    </row>
    <row r="212" spans="2:16" x14ac:dyDescent="0.25">
      <c r="B212" s="115">
        <v>202</v>
      </c>
      <c r="C212" s="178" t="s">
        <v>612</v>
      </c>
      <c r="D212" s="178" t="s">
        <v>112</v>
      </c>
      <c r="E212" s="178" t="s">
        <v>1637</v>
      </c>
      <c r="F212" s="178" t="s">
        <v>149</v>
      </c>
      <c r="G212" s="115">
        <v>57</v>
      </c>
      <c r="H212" s="178" t="s">
        <v>859</v>
      </c>
      <c r="I212" s="178" t="s">
        <v>634</v>
      </c>
      <c r="J212" s="178" t="s">
        <v>2273</v>
      </c>
      <c r="K212" s="178" t="s">
        <v>636</v>
      </c>
      <c r="L212" s="115" t="s">
        <v>2257</v>
      </c>
      <c r="M212" s="157">
        <v>5.7037037037037032E-2</v>
      </c>
      <c r="N212" s="178" t="s">
        <v>980</v>
      </c>
      <c r="O212" s="171" t="s">
        <v>2274</v>
      </c>
      <c r="P212" s="171" t="s">
        <v>1909</v>
      </c>
    </row>
    <row r="213" spans="2:16" x14ac:dyDescent="0.25">
      <c r="B213" s="115">
        <v>203</v>
      </c>
      <c r="C213" s="178" t="s">
        <v>602</v>
      </c>
      <c r="D213" s="178" t="s">
        <v>112</v>
      </c>
      <c r="E213" s="178" t="s">
        <v>609</v>
      </c>
      <c r="F213" s="178" t="s">
        <v>149</v>
      </c>
      <c r="G213" s="115">
        <v>36</v>
      </c>
      <c r="H213" s="178" t="s">
        <v>634</v>
      </c>
      <c r="I213" s="178" t="s">
        <v>634</v>
      </c>
      <c r="J213" s="178" t="s">
        <v>2275</v>
      </c>
      <c r="K213" s="178" t="s">
        <v>636</v>
      </c>
      <c r="L213" s="115" t="s">
        <v>2257</v>
      </c>
      <c r="M213" s="157">
        <v>3.9953703703703707E-2</v>
      </c>
      <c r="N213" s="178" t="s">
        <v>165</v>
      </c>
      <c r="O213" s="171" t="s">
        <v>2276</v>
      </c>
      <c r="P213" s="171" t="s">
        <v>249</v>
      </c>
    </row>
    <row r="214" spans="2:16" x14ac:dyDescent="0.25">
      <c r="B214" s="115">
        <v>204</v>
      </c>
      <c r="C214" s="178" t="s">
        <v>611</v>
      </c>
      <c r="D214" s="178" t="s">
        <v>112</v>
      </c>
      <c r="E214" s="178" t="s">
        <v>605</v>
      </c>
      <c r="F214" s="178" t="s">
        <v>149</v>
      </c>
      <c r="G214" s="115">
        <v>42</v>
      </c>
      <c r="H214" s="178" t="s">
        <v>634</v>
      </c>
      <c r="I214" s="178" t="s">
        <v>634</v>
      </c>
      <c r="J214" s="178" t="s">
        <v>2277</v>
      </c>
      <c r="K214" s="178" t="s">
        <v>636</v>
      </c>
      <c r="L214" s="115" t="s">
        <v>2257</v>
      </c>
      <c r="M214" s="157">
        <v>4.0821759259259259E-2</v>
      </c>
      <c r="N214" s="178" t="s">
        <v>655</v>
      </c>
      <c r="O214" s="171" t="s">
        <v>2278</v>
      </c>
      <c r="P214" s="171" t="s">
        <v>657</v>
      </c>
    </row>
    <row r="215" spans="2:16" x14ac:dyDescent="0.25">
      <c r="B215" s="115">
        <v>205</v>
      </c>
      <c r="C215" s="178" t="s">
        <v>1616</v>
      </c>
      <c r="D215" s="178" t="s">
        <v>112</v>
      </c>
      <c r="E215" s="178" t="s">
        <v>606</v>
      </c>
      <c r="F215" s="178" t="s">
        <v>150</v>
      </c>
      <c r="G215" s="115">
        <v>77</v>
      </c>
      <c r="H215" s="178" t="s">
        <v>634</v>
      </c>
      <c r="I215" s="178" t="s">
        <v>2279</v>
      </c>
      <c r="J215" s="178" t="s">
        <v>2280</v>
      </c>
      <c r="K215" s="178" t="s">
        <v>636</v>
      </c>
      <c r="L215" s="115" t="s">
        <v>2257</v>
      </c>
      <c r="M215" s="157">
        <v>6.2418981481481478E-2</v>
      </c>
      <c r="N215" s="178" t="s">
        <v>167</v>
      </c>
      <c r="O215" s="171" t="s">
        <v>2281</v>
      </c>
      <c r="P215" s="171" t="s">
        <v>151</v>
      </c>
    </row>
    <row r="216" spans="2:16" x14ac:dyDescent="0.25">
      <c r="B216" s="115">
        <v>206</v>
      </c>
      <c r="C216" s="178" t="s">
        <v>607</v>
      </c>
      <c r="D216" s="178" t="s">
        <v>6</v>
      </c>
      <c r="E216" s="178" t="s">
        <v>610</v>
      </c>
      <c r="F216" s="178" t="s">
        <v>148</v>
      </c>
      <c r="G216" s="115">
        <v>83</v>
      </c>
      <c r="H216" s="178" t="s">
        <v>2282</v>
      </c>
      <c r="I216" s="178" t="s">
        <v>2283</v>
      </c>
      <c r="J216" s="178" t="s">
        <v>2284</v>
      </c>
      <c r="K216" s="178" t="s">
        <v>636</v>
      </c>
      <c r="L216" s="115" t="s">
        <v>2257</v>
      </c>
      <c r="M216" s="157">
        <v>7.0925925925925934E-2</v>
      </c>
      <c r="N216" s="178" t="s">
        <v>560</v>
      </c>
      <c r="O216" s="171" t="s">
        <v>2285</v>
      </c>
      <c r="P216" s="171" t="s">
        <v>1918</v>
      </c>
    </row>
    <row r="217" spans="2:16" x14ac:dyDescent="0.25">
      <c r="B217" s="115">
        <v>207</v>
      </c>
      <c r="C217" s="178" t="s">
        <v>438</v>
      </c>
      <c r="D217" s="178" t="s">
        <v>112</v>
      </c>
      <c r="E217" s="178" t="s">
        <v>608</v>
      </c>
      <c r="F217" s="178" t="s">
        <v>149</v>
      </c>
      <c r="G217" s="115">
        <v>41</v>
      </c>
      <c r="H217" s="178" t="s">
        <v>1558</v>
      </c>
      <c r="I217" s="178" t="s">
        <v>634</v>
      </c>
      <c r="J217" s="178" t="s">
        <v>2286</v>
      </c>
      <c r="K217" s="178" t="s">
        <v>636</v>
      </c>
      <c r="L217" s="115" t="s">
        <v>2257</v>
      </c>
      <c r="M217" s="157">
        <v>4.207175925925926E-2</v>
      </c>
      <c r="N217" s="178" t="s">
        <v>568</v>
      </c>
      <c r="O217" s="171" t="s">
        <v>2287</v>
      </c>
      <c r="P217" s="171" t="s">
        <v>585</v>
      </c>
    </row>
    <row r="218" spans="2:16" x14ac:dyDescent="0.25">
      <c r="B218" s="115">
        <v>208</v>
      </c>
      <c r="C218" s="178" t="s">
        <v>604</v>
      </c>
      <c r="D218" s="178" t="s">
        <v>6</v>
      </c>
      <c r="E218" s="178" t="s">
        <v>603</v>
      </c>
      <c r="F218" s="178" t="s">
        <v>306</v>
      </c>
      <c r="G218" s="115">
        <v>105</v>
      </c>
      <c r="H218" s="178" t="s">
        <v>729</v>
      </c>
      <c r="I218" s="178" t="s">
        <v>2288</v>
      </c>
      <c r="J218" s="178" t="s">
        <v>2289</v>
      </c>
      <c r="K218" s="178" t="s">
        <v>636</v>
      </c>
      <c r="L218" s="115" t="s">
        <v>2257</v>
      </c>
      <c r="M218" s="157">
        <v>7.3680555555555555E-2</v>
      </c>
      <c r="N218" s="178" t="s">
        <v>538</v>
      </c>
      <c r="O218" s="171" t="s">
        <v>2290</v>
      </c>
      <c r="P218" s="171" t="s">
        <v>1227</v>
      </c>
    </row>
    <row r="219" spans="2:16" x14ac:dyDescent="0.25">
      <c r="B219" s="115">
        <v>209</v>
      </c>
      <c r="C219" s="178" t="s">
        <v>604</v>
      </c>
      <c r="D219" s="178" t="s">
        <v>6</v>
      </c>
      <c r="E219" s="178" t="s">
        <v>434</v>
      </c>
      <c r="F219" s="178" t="s">
        <v>150</v>
      </c>
      <c r="G219" s="115">
        <v>141</v>
      </c>
      <c r="H219" s="178" t="s">
        <v>2291</v>
      </c>
      <c r="I219" s="178" t="s">
        <v>1610</v>
      </c>
      <c r="J219" s="178" t="s">
        <v>2292</v>
      </c>
      <c r="K219" s="178" t="s">
        <v>636</v>
      </c>
      <c r="L219" s="115" t="s">
        <v>2257</v>
      </c>
      <c r="M219" s="157">
        <v>7.7650462962962963E-2</v>
      </c>
      <c r="N219" s="178" t="s">
        <v>1577</v>
      </c>
      <c r="O219" s="171" t="s">
        <v>2293</v>
      </c>
      <c r="P219" s="171" t="s">
        <v>1579</v>
      </c>
    </row>
    <row r="220" spans="2:16" x14ac:dyDescent="0.25">
      <c r="B220" s="115">
        <v>210</v>
      </c>
      <c r="C220" s="178" t="s">
        <v>603</v>
      </c>
      <c r="D220" s="178" t="s">
        <v>6</v>
      </c>
      <c r="E220" s="178" t="s">
        <v>438</v>
      </c>
      <c r="F220" s="178" t="s">
        <v>150</v>
      </c>
      <c r="G220" s="115">
        <v>87</v>
      </c>
      <c r="H220" s="178" t="s">
        <v>2294</v>
      </c>
      <c r="I220" s="178" t="s">
        <v>1997</v>
      </c>
      <c r="J220" s="178" t="s">
        <v>2295</v>
      </c>
      <c r="K220" s="178" t="s">
        <v>636</v>
      </c>
      <c r="L220" s="115" t="s">
        <v>2257</v>
      </c>
      <c r="M220" s="157">
        <v>7.0266203703703692E-2</v>
      </c>
      <c r="N220" s="178" t="s">
        <v>2296</v>
      </c>
      <c r="O220" s="171" t="s">
        <v>2297</v>
      </c>
      <c r="P220" s="171" t="s">
        <v>2298</v>
      </c>
    </row>
    <row r="221" spans="2:16" x14ac:dyDescent="0.25">
      <c r="B221" s="115">
        <v>211</v>
      </c>
      <c r="C221" s="178" t="s">
        <v>608</v>
      </c>
      <c r="D221" s="178" t="s">
        <v>112</v>
      </c>
      <c r="E221" s="178" t="s">
        <v>607</v>
      </c>
      <c r="F221" s="178" t="s">
        <v>146</v>
      </c>
      <c r="G221" s="115">
        <v>34</v>
      </c>
      <c r="H221" s="178" t="s">
        <v>634</v>
      </c>
      <c r="I221" s="178" t="s">
        <v>634</v>
      </c>
      <c r="J221" s="178" t="s">
        <v>2299</v>
      </c>
      <c r="K221" s="178" t="s">
        <v>636</v>
      </c>
      <c r="L221" s="115" t="s">
        <v>2257</v>
      </c>
      <c r="M221" s="157">
        <v>4.3692129629629629E-2</v>
      </c>
      <c r="N221" s="178" t="s">
        <v>172</v>
      </c>
      <c r="O221" s="171" t="s">
        <v>2300</v>
      </c>
      <c r="P221" s="171" t="s">
        <v>1936</v>
      </c>
    </row>
    <row r="222" spans="2:16" x14ac:dyDescent="0.25">
      <c r="B222" s="115">
        <v>212</v>
      </c>
      <c r="C222" s="178" t="s">
        <v>610</v>
      </c>
      <c r="D222" s="178" t="s">
        <v>6</v>
      </c>
      <c r="E222" s="178" t="s">
        <v>1616</v>
      </c>
      <c r="F222" s="178" t="s">
        <v>148</v>
      </c>
      <c r="G222" s="115">
        <v>59</v>
      </c>
      <c r="H222" s="178" t="s">
        <v>2301</v>
      </c>
      <c r="I222" s="178" t="s">
        <v>2302</v>
      </c>
      <c r="J222" s="178" t="s">
        <v>2303</v>
      </c>
      <c r="K222" s="178" t="s">
        <v>636</v>
      </c>
      <c r="L222" s="115" t="s">
        <v>2257</v>
      </c>
      <c r="M222" s="157">
        <v>5.6724537037037039E-2</v>
      </c>
      <c r="N222" s="178" t="s">
        <v>517</v>
      </c>
      <c r="O222" s="171" t="s">
        <v>2304</v>
      </c>
      <c r="P222" s="171" t="s">
        <v>572</v>
      </c>
    </row>
    <row r="223" spans="2:16" x14ac:dyDescent="0.25">
      <c r="B223" s="115">
        <v>213</v>
      </c>
      <c r="C223" s="178" t="s">
        <v>606</v>
      </c>
      <c r="D223" s="178" t="s">
        <v>112</v>
      </c>
      <c r="E223" s="178" t="s">
        <v>611</v>
      </c>
      <c r="F223" s="178" t="s">
        <v>146</v>
      </c>
      <c r="G223" s="115">
        <v>66</v>
      </c>
      <c r="H223" s="178" t="s">
        <v>859</v>
      </c>
      <c r="I223" s="178" t="s">
        <v>634</v>
      </c>
      <c r="J223" s="178" t="s">
        <v>2305</v>
      </c>
      <c r="K223" s="178" t="s">
        <v>636</v>
      </c>
      <c r="L223" s="115" t="s">
        <v>2306</v>
      </c>
      <c r="M223" s="157">
        <v>6.3148148148148148E-2</v>
      </c>
      <c r="N223" s="178" t="s">
        <v>23</v>
      </c>
      <c r="O223" s="171" t="s">
        <v>2307</v>
      </c>
      <c r="P223" s="171" t="s">
        <v>999</v>
      </c>
    </row>
    <row r="224" spans="2:16" x14ac:dyDescent="0.25">
      <c r="B224" s="115">
        <v>214</v>
      </c>
      <c r="C224" s="178" t="s">
        <v>605</v>
      </c>
      <c r="D224" s="178" t="s">
        <v>112</v>
      </c>
      <c r="E224" s="178" t="s">
        <v>602</v>
      </c>
      <c r="F224" s="178" t="s">
        <v>149</v>
      </c>
      <c r="G224" s="115">
        <v>36</v>
      </c>
      <c r="H224" s="178" t="s">
        <v>634</v>
      </c>
      <c r="I224" s="178" t="s">
        <v>634</v>
      </c>
      <c r="J224" s="178" t="s">
        <v>2308</v>
      </c>
      <c r="K224" s="178" t="s">
        <v>636</v>
      </c>
      <c r="L224" s="115" t="s">
        <v>2306</v>
      </c>
      <c r="M224" s="157">
        <v>5.2835648148148145E-2</v>
      </c>
      <c r="N224" s="178" t="s">
        <v>253</v>
      </c>
      <c r="O224" s="171" t="s">
        <v>2309</v>
      </c>
      <c r="P224" s="171" t="s">
        <v>1949</v>
      </c>
    </row>
    <row r="225" spans="2:16" x14ac:dyDescent="0.25">
      <c r="B225" s="115">
        <v>215</v>
      </c>
      <c r="C225" s="178" t="s">
        <v>609</v>
      </c>
      <c r="D225" s="178" t="s">
        <v>112</v>
      </c>
      <c r="E225" s="178" t="s">
        <v>612</v>
      </c>
      <c r="F225" s="178" t="s">
        <v>146</v>
      </c>
      <c r="G225" s="115">
        <v>30</v>
      </c>
      <c r="H225" s="178" t="s">
        <v>634</v>
      </c>
      <c r="I225" s="178" t="s">
        <v>651</v>
      </c>
      <c r="J225" s="178" t="s">
        <v>2310</v>
      </c>
      <c r="K225" s="178" t="s">
        <v>636</v>
      </c>
      <c r="L225" s="115" t="s">
        <v>2306</v>
      </c>
      <c r="M225" s="157">
        <v>3.6631944444444446E-2</v>
      </c>
      <c r="N225" s="178" t="s">
        <v>532</v>
      </c>
      <c r="O225" s="171" t="s">
        <v>2311</v>
      </c>
      <c r="P225" s="171" t="s">
        <v>1954</v>
      </c>
    </row>
    <row r="226" spans="2:16" x14ac:dyDescent="0.25">
      <c r="B226" s="115">
        <v>216</v>
      </c>
      <c r="C226" s="178" t="s">
        <v>1637</v>
      </c>
      <c r="D226" s="178" t="s">
        <v>6</v>
      </c>
      <c r="E226" s="178" t="s">
        <v>613</v>
      </c>
      <c r="F226" s="178" t="s">
        <v>148</v>
      </c>
      <c r="G226" s="115">
        <v>53</v>
      </c>
      <c r="H226" s="178" t="s">
        <v>2197</v>
      </c>
      <c r="I226" s="178" t="s">
        <v>2312</v>
      </c>
      <c r="J226" s="178" t="s">
        <v>2313</v>
      </c>
      <c r="K226" s="178" t="s">
        <v>636</v>
      </c>
      <c r="L226" s="115" t="s">
        <v>2306</v>
      </c>
      <c r="M226" s="157">
        <v>5.4884259259259265E-2</v>
      </c>
      <c r="N226" s="178" t="s">
        <v>339</v>
      </c>
      <c r="O226" s="171" t="s">
        <v>2315</v>
      </c>
      <c r="P226" s="171" t="s">
        <v>1711</v>
      </c>
    </row>
    <row r="227" spans="2:16" x14ac:dyDescent="0.25">
      <c r="B227" s="115">
        <v>217</v>
      </c>
      <c r="C227" s="178" t="s">
        <v>434</v>
      </c>
      <c r="D227" s="178" t="s">
        <v>112</v>
      </c>
      <c r="E227" s="178" t="s">
        <v>1637</v>
      </c>
      <c r="F227" s="178" t="s">
        <v>149</v>
      </c>
      <c r="G227" s="115">
        <v>45</v>
      </c>
      <c r="H227" s="178" t="s">
        <v>634</v>
      </c>
      <c r="I227" s="178" t="s">
        <v>634</v>
      </c>
      <c r="J227" s="178" t="s">
        <v>2316</v>
      </c>
      <c r="K227" s="178" t="s">
        <v>636</v>
      </c>
      <c r="L227" s="115" t="s">
        <v>2306</v>
      </c>
      <c r="M227" s="157">
        <v>4.670138888888889E-2</v>
      </c>
      <c r="N227" s="178" t="s">
        <v>2317</v>
      </c>
      <c r="O227" s="171" t="s">
        <v>2318</v>
      </c>
      <c r="P227" s="171" t="s">
        <v>2319</v>
      </c>
    </row>
    <row r="228" spans="2:16" x14ac:dyDescent="0.25">
      <c r="B228" s="115">
        <v>218</v>
      </c>
      <c r="C228" s="178" t="s">
        <v>613</v>
      </c>
      <c r="D228" s="178" t="s">
        <v>6</v>
      </c>
      <c r="E228" s="178" t="s">
        <v>609</v>
      </c>
      <c r="F228" s="178" t="s">
        <v>148</v>
      </c>
      <c r="G228" s="115">
        <v>60</v>
      </c>
      <c r="H228" s="178" t="s">
        <v>2320</v>
      </c>
      <c r="I228" s="178" t="s">
        <v>991</v>
      </c>
      <c r="J228" s="178" t="s">
        <v>2321</v>
      </c>
      <c r="K228" s="178" t="s">
        <v>636</v>
      </c>
      <c r="L228" s="115" t="s">
        <v>2306</v>
      </c>
      <c r="M228" s="157">
        <v>6.7199074074074064E-2</v>
      </c>
      <c r="N228" s="178" t="s">
        <v>338</v>
      </c>
      <c r="O228" s="171" t="s">
        <v>2322</v>
      </c>
      <c r="P228" s="171" t="s">
        <v>1859</v>
      </c>
    </row>
    <row r="229" spans="2:16" x14ac:dyDescent="0.25">
      <c r="B229" s="115">
        <v>219</v>
      </c>
      <c r="C229" s="178" t="s">
        <v>612</v>
      </c>
      <c r="D229" s="178" t="s">
        <v>112</v>
      </c>
      <c r="E229" s="178" t="s">
        <v>605</v>
      </c>
      <c r="F229" s="178" t="s">
        <v>150</v>
      </c>
      <c r="G229" s="115">
        <v>67</v>
      </c>
      <c r="H229" s="178" t="s">
        <v>2323</v>
      </c>
      <c r="I229" s="178" t="s">
        <v>2324</v>
      </c>
      <c r="J229" s="178" t="s">
        <v>2325</v>
      </c>
      <c r="K229" s="178" t="s">
        <v>636</v>
      </c>
      <c r="L229" s="115" t="s">
        <v>2306</v>
      </c>
      <c r="M229" s="157">
        <v>6.2164351851851853E-2</v>
      </c>
      <c r="N229" s="178" t="s">
        <v>237</v>
      </c>
      <c r="O229" s="171" t="s">
        <v>2326</v>
      </c>
      <c r="P229" s="171" t="s">
        <v>247</v>
      </c>
    </row>
    <row r="230" spans="2:16" x14ac:dyDescent="0.25">
      <c r="B230" s="115">
        <v>220</v>
      </c>
      <c r="C230" s="178" t="s">
        <v>602</v>
      </c>
      <c r="D230" s="178" t="s">
        <v>112</v>
      </c>
      <c r="E230" s="178" t="s">
        <v>606</v>
      </c>
      <c r="F230" s="178" t="s">
        <v>146</v>
      </c>
      <c r="G230" s="115">
        <v>41</v>
      </c>
      <c r="H230" s="178" t="s">
        <v>634</v>
      </c>
      <c r="I230" s="178" t="s">
        <v>651</v>
      </c>
      <c r="J230" s="178" t="s">
        <v>2327</v>
      </c>
      <c r="K230" s="178" t="s">
        <v>636</v>
      </c>
      <c r="L230" s="115" t="s">
        <v>2306</v>
      </c>
      <c r="M230" s="157">
        <v>4.777777777777778E-2</v>
      </c>
      <c r="N230" s="178" t="s">
        <v>165</v>
      </c>
      <c r="O230" s="171" t="s">
        <v>2328</v>
      </c>
      <c r="P230" s="171" t="s">
        <v>1965</v>
      </c>
    </row>
    <row r="231" spans="2:16" x14ac:dyDescent="0.25">
      <c r="B231" s="115">
        <v>221</v>
      </c>
      <c r="C231" s="178" t="s">
        <v>611</v>
      </c>
      <c r="D231" s="178" t="s">
        <v>112</v>
      </c>
      <c r="E231" s="178" t="s">
        <v>610</v>
      </c>
      <c r="F231" s="178" t="s">
        <v>146</v>
      </c>
      <c r="G231" s="115">
        <v>82</v>
      </c>
      <c r="H231" s="178" t="s">
        <v>634</v>
      </c>
      <c r="I231" s="178" t="s">
        <v>2329</v>
      </c>
      <c r="J231" s="178" t="s">
        <v>2330</v>
      </c>
      <c r="K231" s="178" t="s">
        <v>636</v>
      </c>
      <c r="L231" s="115" t="s">
        <v>2306</v>
      </c>
      <c r="M231" s="157">
        <v>6.7673611111111115E-2</v>
      </c>
      <c r="N231" s="178" t="s">
        <v>537</v>
      </c>
      <c r="O231" s="171" t="s">
        <v>2331</v>
      </c>
      <c r="P231" s="171" t="s">
        <v>147</v>
      </c>
    </row>
    <row r="232" spans="2:16" x14ac:dyDescent="0.25">
      <c r="B232" s="115">
        <v>222</v>
      </c>
      <c r="C232" s="178" t="s">
        <v>1616</v>
      </c>
      <c r="D232" s="178" t="s">
        <v>7</v>
      </c>
      <c r="E232" s="178" t="s">
        <v>608</v>
      </c>
      <c r="F232" s="178" t="s">
        <v>148</v>
      </c>
      <c r="G232" s="115">
        <v>91</v>
      </c>
      <c r="H232" s="178" t="s">
        <v>2332</v>
      </c>
      <c r="I232" s="178" t="s">
        <v>2333</v>
      </c>
      <c r="J232" s="178" t="s">
        <v>2334</v>
      </c>
      <c r="K232" s="178" t="s">
        <v>636</v>
      </c>
      <c r="L232" s="115" t="s">
        <v>2306</v>
      </c>
      <c r="M232" s="157">
        <v>6.9050925925925918E-2</v>
      </c>
      <c r="N232" s="178" t="s">
        <v>240</v>
      </c>
      <c r="O232" s="171" t="s">
        <v>2335</v>
      </c>
      <c r="P232" s="171" t="s">
        <v>151</v>
      </c>
    </row>
    <row r="233" spans="2:16" x14ac:dyDescent="0.25">
      <c r="B233" s="115">
        <v>223</v>
      </c>
      <c r="C233" s="178" t="s">
        <v>607</v>
      </c>
      <c r="D233" s="178" t="s">
        <v>112</v>
      </c>
      <c r="E233" s="178" t="s">
        <v>603</v>
      </c>
      <c r="F233" s="178" t="s">
        <v>150</v>
      </c>
      <c r="G233" s="115">
        <v>68</v>
      </c>
      <c r="H233" s="178" t="s">
        <v>634</v>
      </c>
      <c r="I233" s="178" t="s">
        <v>634</v>
      </c>
      <c r="J233" s="178" t="s">
        <v>2336</v>
      </c>
      <c r="K233" s="178" t="s">
        <v>636</v>
      </c>
      <c r="L233" s="115" t="s">
        <v>2306</v>
      </c>
      <c r="M233" s="157">
        <v>6.4363425925925921E-2</v>
      </c>
      <c r="N233" s="178" t="s">
        <v>2337</v>
      </c>
      <c r="O233" s="171" t="s">
        <v>2338</v>
      </c>
      <c r="P233" s="171" t="s">
        <v>2339</v>
      </c>
    </row>
    <row r="234" spans="2:16" x14ac:dyDescent="0.25">
      <c r="B234" s="115">
        <v>224</v>
      </c>
      <c r="C234" s="178" t="s">
        <v>438</v>
      </c>
      <c r="D234" s="178" t="s">
        <v>112</v>
      </c>
      <c r="E234" s="178" t="s">
        <v>604</v>
      </c>
      <c r="F234" s="178" t="s">
        <v>149</v>
      </c>
      <c r="G234" s="115">
        <v>60</v>
      </c>
      <c r="H234" s="178" t="s">
        <v>1558</v>
      </c>
      <c r="I234" s="178" t="s">
        <v>723</v>
      </c>
      <c r="J234" s="178" t="s">
        <v>2340</v>
      </c>
      <c r="K234" s="178" t="s">
        <v>636</v>
      </c>
      <c r="L234" s="115" t="s">
        <v>2306</v>
      </c>
      <c r="M234" s="157">
        <v>6.3078703703703706E-2</v>
      </c>
      <c r="N234" s="178" t="s">
        <v>336</v>
      </c>
      <c r="O234" s="171" t="s">
        <v>2341</v>
      </c>
      <c r="P234" s="171" t="s">
        <v>1982</v>
      </c>
    </row>
    <row r="235" spans="2:16" x14ac:dyDescent="0.25">
      <c r="B235" s="115">
        <v>225</v>
      </c>
      <c r="C235" s="178" t="s">
        <v>438</v>
      </c>
      <c r="D235" s="178" t="s">
        <v>112</v>
      </c>
      <c r="E235" s="178" t="s">
        <v>434</v>
      </c>
      <c r="F235" s="178" t="s">
        <v>149</v>
      </c>
      <c r="G235" s="115">
        <v>46</v>
      </c>
      <c r="H235" s="178" t="s">
        <v>1558</v>
      </c>
      <c r="I235" s="178" t="s">
        <v>634</v>
      </c>
      <c r="J235" s="178" t="s">
        <v>2342</v>
      </c>
      <c r="K235" s="178" t="s">
        <v>636</v>
      </c>
      <c r="L235" s="115" t="s">
        <v>2306</v>
      </c>
      <c r="M235" s="157">
        <v>4.988425925925926E-2</v>
      </c>
      <c r="N235" s="178" t="s">
        <v>1985</v>
      </c>
      <c r="O235" s="171" t="s">
        <v>2343</v>
      </c>
      <c r="P235" s="171" t="s">
        <v>1987</v>
      </c>
    </row>
    <row r="236" spans="2:16" x14ac:dyDescent="0.25">
      <c r="B236" s="115">
        <v>226</v>
      </c>
      <c r="C236" s="178" t="s">
        <v>604</v>
      </c>
      <c r="D236" s="178" t="s">
        <v>112</v>
      </c>
      <c r="E236" s="178" t="s">
        <v>607</v>
      </c>
      <c r="F236" s="178" t="s">
        <v>150</v>
      </c>
      <c r="G236" s="115">
        <v>192</v>
      </c>
      <c r="H236" s="178" t="s">
        <v>1033</v>
      </c>
      <c r="I236" s="178" t="s">
        <v>634</v>
      </c>
      <c r="J236" s="178" t="s">
        <v>2344</v>
      </c>
      <c r="K236" s="178" t="s">
        <v>636</v>
      </c>
      <c r="L236" s="115" t="s">
        <v>2306</v>
      </c>
      <c r="M236" s="157">
        <v>8.3599537037037042E-2</v>
      </c>
      <c r="N236" s="178" t="s">
        <v>199</v>
      </c>
      <c r="O236" s="171" t="s">
        <v>2345</v>
      </c>
      <c r="P236" s="171" t="s">
        <v>490</v>
      </c>
    </row>
    <row r="237" spans="2:16" x14ac:dyDescent="0.25">
      <c r="B237" s="115">
        <v>227</v>
      </c>
      <c r="C237" s="178" t="s">
        <v>603</v>
      </c>
      <c r="D237" s="178" t="s">
        <v>6</v>
      </c>
      <c r="E237" s="178" t="s">
        <v>1616</v>
      </c>
      <c r="F237" s="178" t="s">
        <v>150</v>
      </c>
      <c r="G237" s="115">
        <v>89</v>
      </c>
      <c r="H237" s="178" t="s">
        <v>2346</v>
      </c>
      <c r="I237" s="178" t="s">
        <v>2347</v>
      </c>
      <c r="J237" s="178" t="s">
        <v>2348</v>
      </c>
      <c r="K237" s="178" t="s">
        <v>636</v>
      </c>
      <c r="L237" s="115" t="s">
        <v>2306</v>
      </c>
      <c r="M237" s="157">
        <v>6.598379629629629E-2</v>
      </c>
      <c r="N237" s="178" t="s">
        <v>334</v>
      </c>
      <c r="O237" s="171" t="s">
        <v>2349</v>
      </c>
      <c r="P237" s="171" t="s">
        <v>1995</v>
      </c>
    </row>
    <row r="238" spans="2:16" x14ac:dyDescent="0.25">
      <c r="B238" s="115">
        <v>228</v>
      </c>
      <c r="C238" s="178" t="s">
        <v>608</v>
      </c>
      <c r="D238" s="178" t="s">
        <v>112</v>
      </c>
      <c r="E238" s="178" t="s">
        <v>611</v>
      </c>
      <c r="F238" s="178" t="s">
        <v>146</v>
      </c>
      <c r="G238" s="115">
        <v>78</v>
      </c>
      <c r="H238" s="178" t="s">
        <v>634</v>
      </c>
      <c r="I238" s="178" t="s">
        <v>634</v>
      </c>
      <c r="J238" s="178" t="s">
        <v>2350</v>
      </c>
      <c r="K238" s="178" t="s">
        <v>636</v>
      </c>
      <c r="L238" s="115" t="s">
        <v>2306</v>
      </c>
      <c r="M238" s="157">
        <v>6.8287037037037035E-2</v>
      </c>
      <c r="N238" s="178" t="s">
        <v>537</v>
      </c>
      <c r="O238" s="171" t="s">
        <v>2351</v>
      </c>
      <c r="P238" s="171" t="s">
        <v>147</v>
      </c>
    </row>
    <row r="239" spans="2:16" x14ac:dyDescent="0.25">
      <c r="B239" s="115">
        <v>229</v>
      </c>
      <c r="C239" s="178" t="s">
        <v>610</v>
      </c>
      <c r="D239" s="178" t="s">
        <v>7</v>
      </c>
      <c r="E239" s="178" t="s">
        <v>602</v>
      </c>
      <c r="F239" s="178" t="s">
        <v>150</v>
      </c>
      <c r="G239" s="115">
        <v>55</v>
      </c>
      <c r="H239" s="178" t="s">
        <v>2352</v>
      </c>
      <c r="I239" s="178" t="s">
        <v>2353</v>
      </c>
      <c r="J239" s="178" t="s">
        <v>2354</v>
      </c>
      <c r="K239" s="178" t="s">
        <v>636</v>
      </c>
      <c r="L239" s="115" t="s">
        <v>2306</v>
      </c>
      <c r="M239" s="157">
        <v>5.9571759259259262E-2</v>
      </c>
      <c r="N239" s="178" t="s">
        <v>2001</v>
      </c>
      <c r="O239" s="171" t="s">
        <v>2355</v>
      </c>
      <c r="P239" s="171" t="s">
        <v>2003</v>
      </c>
    </row>
    <row r="240" spans="2:16" x14ac:dyDescent="0.25">
      <c r="B240" s="115">
        <v>230</v>
      </c>
      <c r="C240" s="178" t="s">
        <v>606</v>
      </c>
      <c r="D240" s="178" t="s">
        <v>112</v>
      </c>
      <c r="E240" s="178" t="s">
        <v>612</v>
      </c>
      <c r="F240" s="178" t="s">
        <v>149</v>
      </c>
      <c r="G240" s="115">
        <v>48</v>
      </c>
      <c r="H240" s="178" t="s">
        <v>634</v>
      </c>
      <c r="I240" s="178" t="s">
        <v>651</v>
      </c>
      <c r="J240" s="178" t="s">
        <v>2356</v>
      </c>
      <c r="K240" s="178" t="s">
        <v>636</v>
      </c>
      <c r="L240" s="115" t="s">
        <v>1534</v>
      </c>
      <c r="M240" s="157">
        <v>5.4143518518518514E-2</v>
      </c>
      <c r="N240" s="178" t="s">
        <v>264</v>
      </c>
      <c r="O240" s="171" t="s">
        <v>2357</v>
      </c>
      <c r="P240" s="171" t="s">
        <v>722</v>
      </c>
    </row>
    <row r="241" spans="1:16" x14ac:dyDescent="0.25">
      <c r="B241" s="115">
        <v>231</v>
      </c>
      <c r="C241" s="178" t="s">
        <v>605</v>
      </c>
      <c r="D241" s="178" t="s">
        <v>112</v>
      </c>
      <c r="E241" s="178" t="s">
        <v>613</v>
      </c>
      <c r="F241" s="178" t="s">
        <v>149</v>
      </c>
      <c r="G241" s="115">
        <v>70</v>
      </c>
      <c r="H241" s="178" t="s">
        <v>634</v>
      </c>
      <c r="I241" s="178" t="s">
        <v>651</v>
      </c>
      <c r="J241" s="178" t="s">
        <v>2358</v>
      </c>
      <c r="K241" s="178" t="s">
        <v>636</v>
      </c>
      <c r="L241" s="115" t="s">
        <v>1534</v>
      </c>
      <c r="M241" s="157">
        <v>6.3148148148148148E-2</v>
      </c>
      <c r="N241" s="178" t="s">
        <v>260</v>
      </c>
      <c r="O241" s="171" t="s">
        <v>2359</v>
      </c>
      <c r="P241" s="171" t="s">
        <v>967</v>
      </c>
    </row>
    <row r="242" spans="1:16" x14ac:dyDescent="0.25">
      <c r="B242" s="115">
        <v>232</v>
      </c>
      <c r="C242" s="178" t="s">
        <v>609</v>
      </c>
      <c r="D242" s="178" t="s">
        <v>112</v>
      </c>
      <c r="E242" s="178" t="s">
        <v>1637</v>
      </c>
      <c r="F242" s="178" t="s">
        <v>149</v>
      </c>
      <c r="G242" s="115">
        <v>103</v>
      </c>
      <c r="H242" s="178" t="s">
        <v>634</v>
      </c>
      <c r="I242" s="178" t="s">
        <v>1064</v>
      </c>
      <c r="J242" s="178" t="s">
        <v>2360</v>
      </c>
      <c r="K242" s="178" t="s">
        <v>636</v>
      </c>
      <c r="L242" s="115" t="s">
        <v>1534</v>
      </c>
      <c r="M242" s="157">
        <v>6.5925925925925929E-2</v>
      </c>
      <c r="N242" s="178" t="s">
        <v>200</v>
      </c>
      <c r="O242" s="171" t="s">
        <v>2361</v>
      </c>
      <c r="P242" s="171" t="s">
        <v>706</v>
      </c>
    </row>
    <row r="243" spans="1:16" x14ac:dyDescent="0.25">
      <c r="B243" s="115">
        <v>233</v>
      </c>
      <c r="C243" s="178" t="s">
        <v>434</v>
      </c>
      <c r="D243" s="178" t="s">
        <v>112</v>
      </c>
      <c r="E243" s="178" t="s">
        <v>609</v>
      </c>
      <c r="F243" s="178" t="s">
        <v>150</v>
      </c>
      <c r="G243" s="115">
        <v>40</v>
      </c>
      <c r="H243" s="178" t="s">
        <v>634</v>
      </c>
      <c r="I243" s="178" t="s">
        <v>634</v>
      </c>
      <c r="J243" s="178" t="s">
        <v>2362</v>
      </c>
      <c r="K243" s="178" t="s">
        <v>636</v>
      </c>
      <c r="L243" s="115" t="s">
        <v>1534</v>
      </c>
      <c r="M243" s="157">
        <v>4.4537037037037042E-2</v>
      </c>
      <c r="N243" s="178" t="s">
        <v>912</v>
      </c>
      <c r="O243" s="171" t="s">
        <v>2363</v>
      </c>
      <c r="P243" s="171" t="s">
        <v>1545</v>
      </c>
    </row>
    <row r="244" spans="1:16" x14ac:dyDescent="0.25">
      <c r="B244" s="115">
        <v>234</v>
      </c>
      <c r="C244" s="178" t="s">
        <v>1637</v>
      </c>
      <c r="D244" s="178" t="s">
        <v>112</v>
      </c>
      <c r="E244" s="178" t="s">
        <v>605</v>
      </c>
      <c r="F244" s="178" t="s">
        <v>149</v>
      </c>
      <c r="G244" s="115">
        <v>46</v>
      </c>
      <c r="H244" s="178" t="s">
        <v>634</v>
      </c>
      <c r="I244" s="178" t="s">
        <v>634</v>
      </c>
      <c r="J244" s="178" t="s">
        <v>2364</v>
      </c>
      <c r="K244" s="178" t="s">
        <v>636</v>
      </c>
      <c r="L244" s="115" t="s">
        <v>1534</v>
      </c>
      <c r="M244" s="157">
        <v>4.5567129629629631E-2</v>
      </c>
      <c r="N244" s="178" t="s">
        <v>1442</v>
      </c>
      <c r="O244" s="171" t="s">
        <v>2365</v>
      </c>
      <c r="P244" s="171" t="s">
        <v>2366</v>
      </c>
    </row>
    <row r="245" spans="1:16" x14ac:dyDescent="0.25">
      <c r="B245" s="115">
        <v>235</v>
      </c>
      <c r="C245" s="178" t="s">
        <v>613</v>
      </c>
      <c r="D245" s="178" t="s">
        <v>112</v>
      </c>
      <c r="E245" s="178" t="s">
        <v>606</v>
      </c>
      <c r="F245" s="178" t="s">
        <v>149</v>
      </c>
      <c r="G245" s="115">
        <v>37</v>
      </c>
      <c r="H245" s="178" t="s">
        <v>859</v>
      </c>
      <c r="I245" s="178" t="s">
        <v>859</v>
      </c>
      <c r="J245" s="178" t="s">
        <v>2367</v>
      </c>
      <c r="K245" s="178" t="s">
        <v>636</v>
      </c>
      <c r="L245" s="115" t="s">
        <v>1534</v>
      </c>
      <c r="M245" s="157">
        <v>4.6516203703703705E-2</v>
      </c>
      <c r="N245" s="178" t="s">
        <v>2022</v>
      </c>
      <c r="O245" s="171" t="s">
        <v>2368</v>
      </c>
      <c r="P245" s="171" t="s">
        <v>2024</v>
      </c>
    </row>
    <row r="246" spans="1:16" x14ac:dyDescent="0.25">
      <c r="B246" s="115">
        <v>236</v>
      </c>
      <c r="C246" s="178" t="s">
        <v>612</v>
      </c>
      <c r="D246" s="178" t="s">
        <v>7</v>
      </c>
      <c r="E246" s="178" t="s">
        <v>610</v>
      </c>
      <c r="F246" s="178" t="s">
        <v>148</v>
      </c>
      <c r="G246" s="115">
        <v>75</v>
      </c>
      <c r="H246" s="178" t="s">
        <v>2369</v>
      </c>
      <c r="I246" s="178" t="s">
        <v>2370</v>
      </c>
      <c r="J246" s="178" t="s">
        <v>2371</v>
      </c>
      <c r="K246" s="178" t="s">
        <v>636</v>
      </c>
      <c r="L246" s="115" t="s">
        <v>1534</v>
      </c>
      <c r="M246" s="157">
        <v>6.880787037037038E-2</v>
      </c>
      <c r="N246" s="178" t="s">
        <v>2372</v>
      </c>
      <c r="O246" s="171" t="s">
        <v>2373</v>
      </c>
      <c r="P246" s="171" t="s">
        <v>2374</v>
      </c>
    </row>
    <row r="247" spans="1:16" x14ac:dyDescent="0.25">
      <c r="B247" s="115">
        <v>237</v>
      </c>
      <c r="C247" s="178" t="s">
        <v>602</v>
      </c>
      <c r="D247" s="178" t="s">
        <v>6</v>
      </c>
      <c r="E247" s="178" t="s">
        <v>608</v>
      </c>
      <c r="F247" s="178" t="s">
        <v>148</v>
      </c>
      <c r="G247" s="115">
        <v>94</v>
      </c>
      <c r="H247" s="178" t="s">
        <v>2375</v>
      </c>
      <c r="I247" s="178" t="s">
        <v>2376</v>
      </c>
      <c r="J247" s="178" t="s">
        <v>2377</v>
      </c>
      <c r="K247" s="178" t="s">
        <v>636</v>
      </c>
      <c r="L247" s="115" t="s">
        <v>1534</v>
      </c>
      <c r="M247" s="157">
        <v>7.2326388888888885E-2</v>
      </c>
      <c r="N247" s="178" t="s">
        <v>2378</v>
      </c>
      <c r="O247" s="171" t="s">
        <v>2379</v>
      </c>
      <c r="P247" s="171" t="s">
        <v>2380</v>
      </c>
    </row>
    <row r="248" spans="1:16" x14ac:dyDescent="0.25">
      <c r="B248" s="115">
        <v>238</v>
      </c>
      <c r="C248" s="178" t="s">
        <v>611</v>
      </c>
      <c r="D248" s="178" t="s">
        <v>112</v>
      </c>
      <c r="E248" s="178" t="s">
        <v>603</v>
      </c>
      <c r="F248" s="178" t="s">
        <v>150</v>
      </c>
      <c r="G248" s="115">
        <v>72</v>
      </c>
      <c r="H248" s="178" t="s">
        <v>634</v>
      </c>
      <c r="I248" s="178" t="s">
        <v>2381</v>
      </c>
      <c r="J248" s="178" t="s">
        <v>2382</v>
      </c>
      <c r="K248" s="178" t="s">
        <v>636</v>
      </c>
      <c r="L248" s="115" t="s">
        <v>1534</v>
      </c>
      <c r="M248" s="157">
        <v>6.761574074074074E-2</v>
      </c>
      <c r="N248" s="178" t="s">
        <v>14</v>
      </c>
      <c r="O248" s="171" t="s">
        <v>2383</v>
      </c>
      <c r="P248" s="171" t="s">
        <v>367</v>
      </c>
    </row>
    <row r="249" spans="1:16" x14ac:dyDescent="0.25">
      <c r="B249" s="115">
        <v>239</v>
      </c>
      <c r="C249" s="178" t="s">
        <v>1616</v>
      </c>
      <c r="D249" s="178" t="s">
        <v>112</v>
      </c>
      <c r="E249" s="178" t="s">
        <v>604</v>
      </c>
      <c r="F249" s="178" t="s">
        <v>146</v>
      </c>
      <c r="G249" s="115">
        <v>35</v>
      </c>
      <c r="H249" s="178" t="s">
        <v>634</v>
      </c>
      <c r="I249" s="178" t="s">
        <v>723</v>
      </c>
      <c r="J249" s="178" t="s">
        <v>2384</v>
      </c>
      <c r="K249" s="178" t="s">
        <v>636</v>
      </c>
      <c r="L249" s="115" t="s">
        <v>1534</v>
      </c>
      <c r="M249" s="157">
        <v>3.2997685185185185E-2</v>
      </c>
      <c r="N249" s="178" t="s">
        <v>1256</v>
      </c>
      <c r="O249" s="171" t="s">
        <v>2385</v>
      </c>
      <c r="P249" s="171" t="s">
        <v>1258</v>
      </c>
    </row>
    <row r="250" spans="1:16" x14ac:dyDescent="0.25">
      <c r="B250" s="115">
        <v>240</v>
      </c>
      <c r="C250" s="178" t="s">
        <v>607</v>
      </c>
      <c r="D250" s="178" t="s">
        <v>112</v>
      </c>
      <c r="E250" s="178" t="s">
        <v>438</v>
      </c>
      <c r="F250" s="178" t="s">
        <v>149</v>
      </c>
      <c r="G250" s="115">
        <v>52</v>
      </c>
      <c r="H250" s="178" t="s">
        <v>634</v>
      </c>
      <c r="I250" s="178" t="s">
        <v>809</v>
      </c>
      <c r="J250" s="178" t="s">
        <v>2386</v>
      </c>
      <c r="K250" s="178" t="s">
        <v>636</v>
      </c>
      <c r="L250" s="115" t="s">
        <v>1534</v>
      </c>
      <c r="M250" s="157">
        <v>6.1550925925925926E-2</v>
      </c>
      <c r="N250" s="178" t="s">
        <v>2387</v>
      </c>
      <c r="O250" s="171" t="s">
        <v>2388</v>
      </c>
      <c r="P250" s="171" t="s">
        <v>2389</v>
      </c>
    </row>
    <row r="251" spans="1:16" x14ac:dyDescent="0.25">
      <c r="A251" s="180" t="s">
        <v>20</v>
      </c>
      <c r="B251" s="180" t="s">
        <v>20</v>
      </c>
      <c r="C251" s="180" t="s">
        <v>20</v>
      </c>
      <c r="D251" s="180" t="s">
        <v>20</v>
      </c>
      <c r="E251" s="180" t="s">
        <v>20</v>
      </c>
      <c r="F251" s="180" t="s">
        <v>20</v>
      </c>
      <c r="G251" s="180" t="s">
        <v>20</v>
      </c>
      <c r="H251" s="180" t="s">
        <v>20</v>
      </c>
      <c r="I251" s="180" t="s">
        <v>20</v>
      </c>
      <c r="J251" s="180" t="s">
        <v>20</v>
      </c>
      <c r="K251" s="180" t="s">
        <v>20</v>
      </c>
      <c r="L251" s="180" t="s">
        <v>20</v>
      </c>
      <c r="M251" s="180" t="s">
        <v>20</v>
      </c>
      <c r="N251" s="180" t="s">
        <v>20</v>
      </c>
      <c r="O251" s="180" t="s">
        <v>20</v>
      </c>
      <c r="P251" s="180" t="s">
        <v>20</v>
      </c>
    </row>
  </sheetData>
  <sortState xmlns:xlrd2="http://schemas.microsoft.com/office/spreadsheetml/2017/richdata2" ref="A11:P250">
    <sortCondition ref="B11:B250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5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.7109375" customWidth="1"/>
    <col min="2" max="2" width="3.140625" style="172" customWidth="1"/>
    <col min="3" max="3" width="31.7109375" style="115" bestFit="1" customWidth="1"/>
    <col min="4" max="4" width="7.140625" style="115" customWidth="1"/>
    <col min="5" max="5" width="31.7109375" style="115" bestFit="1" customWidth="1"/>
    <col min="6" max="6" width="17.5703125" style="115" bestFit="1" customWidth="1"/>
    <col min="7" max="7" width="5.7109375" style="115" customWidth="1"/>
    <col min="8" max="8" width="8.42578125" style="115" customWidth="1"/>
    <col min="9" max="9" width="7.5703125" style="115" customWidth="1"/>
    <col min="10" max="10" width="8.140625" style="115" customWidth="1"/>
    <col min="11" max="11" width="3.28515625" style="115" customWidth="1"/>
    <col min="12" max="12" width="10.140625" style="115" bestFit="1" customWidth="1"/>
    <col min="13" max="13" width="8.7109375" style="115" customWidth="1"/>
    <col min="14" max="14" width="4.5703125" style="115" customWidth="1"/>
    <col min="15" max="15" width="73.28515625" bestFit="1" customWidth="1"/>
    <col min="16" max="16" width="43.42578125" bestFit="1" customWidth="1"/>
  </cols>
  <sheetData>
    <row r="1" spans="1:16" ht="18.75" x14ac:dyDescent="0.3">
      <c r="A1" s="1" t="s">
        <v>4249</v>
      </c>
    </row>
    <row r="2" spans="1:16" hidden="1" x14ac:dyDescent="0.25"/>
    <row r="5" spans="1:16" x14ac:dyDescent="0.25">
      <c r="F5" s="115" t="s">
        <v>2446</v>
      </c>
      <c r="G5" s="204">
        <f>G6/2</f>
        <v>71.520833333333329</v>
      </c>
      <c r="I5" s="115" t="s">
        <v>4139</v>
      </c>
      <c r="L5" s="115" t="s">
        <v>4141</v>
      </c>
      <c r="M5" s="217">
        <f>1 + 58/60 + 14/3600</f>
        <v>1.9705555555555556</v>
      </c>
    </row>
    <row r="6" spans="1:16" x14ac:dyDescent="0.25">
      <c r="F6" s="115" t="s">
        <v>4133</v>
      </c>
      <c r="G6" s="204">
        <f>G7/24</f>
        <v>143.04166666666666</v>
      </c>
      <c r="I6" s="217">
        <f>2+G6*5/3600</f>
        <v>2.1986689814814815</v>
      </c>
      <c r="L6" s="115" t="s">
        <v>4141</v>
      </c>
      <c r="M6" s="157">
        <f>M7/24</f>
        <v>8.2109374999999998E-2</v>
      </c>
      <c r="N6" s="115" t="s">
        <v>4138</v>
      </c>
    </row>
    <row r="7" spans="1:16" x14ac:dyDescent="0.25">
      <c r="F7" s="115" t="s">
        <v>2445</v>
      </c>
      <c r="G7" s="115">
        <f>SUM(G11:G34)*2-11</f>
        <v>3433</v>
      </c>
      <c r="I7" s="115" t="s">
        <v>4137</v>
      </c>
      <c r="L7" s="115" t="s">
        <v>4142</v>
      </c>
      <c r="M7" s="211">
        <f>SUM(M11:M34)</f>
        <v>1.9706249999999998</v>
      </c>
      <c r="N7" s="115" t="s">
        <v>4138</v>
      </c>
    </row>
    <row r="9" spans="1:16" s="173" customFormat="1" x14ac:dyDescent="0.25">
      <c r="B9" s="174" t="s">
        <v>0</v>
      </c>
      <c r="C9" s="176" t="s">
        <v>2</v>
      </c>
      <c r="D9" s="177" t="s">
        <v>177</v>
      </c>
      <c r="E9" s="176" t="s">
        <v>3</v>
      </c>
      <c r="F9" s="176" t="s">
        <v>107</v>
      </c>
      <c r="G9" s="177" t="s">
        <v>627</v>
      </c>
      <c r="H9" s="176" t="s">
        <v>628</v>
      </c>
      <c r="I9" s="176" t="s">
        <v>629</v>
      </c>
      <c r="J9" s="176" t="s">
        <v>630</v>
      </c>
      <c r="K9" s="177"/>
      <c r="L9" s="177" t="s">
        <v>973</v>
      </c>
      <c r="M9" s="177" t="s">
        <v>108</v>
      </c>
      <c r="N9" s="176" t="s">
        <v>10</v>
      </c>
      <c r="O9" s="175" t="s">
        <v>631</v>
      </c>
      <c r="P9" s="175" t="s">
        <v>11</v>
      </c>
    </row>
    <row r="10" spans="1:16" x14ac:dyDescent="0.25">
      <c r="C10" s="178"/>
      <c r="E10" s="178"/>
      <c r="F10" s="178"/>
      <c r="H10" s="178"/>
      <c r="I10" s="178"/>
      <c r="J10" s="178"/>
      <c r="N10" s="178"/>
      <c r="O10" s="171"/>
      <c r="P10" s="171"/>
    </row>
    <row r="11" spans="1:16" x14ac:dyDescent="0.25">
      <c r="B11" s="172">
        <v>1</v>
      </c>
      <c r="C11" s="178" t="s">
        <v>603</v>
      </c>
      <c r="D11" s="178" t="s">
        <v>7</v>
      </c>
      <c r="E11" s="178" t="s">
        <v>604</v>
      </c>
      <c r="F11" s="178" t="s">
        <v>346</v>
      </c>
      <c r="G11" s="115">
        <v>90</v>
      </c>
      <c r="H11" s="178" t="s">
        <v>1531</v>
      </c>
      <c r="I11" s="178" t="s">
        <v>1532</v>
      </c>
      <c r="J11" s="178" t="s">
        <v>1533</v>
      </c>
      <c r="K11" s="178" t="s">
        <v>636</v>
      </c>
      <c r="L11" s="115" t="s">
        <v>1534</v>
      </c>
      <c r="M11" s="157">
        <v>9.2673611111111109E-2</v>
      </c>
      <c r="N11" s="178" t="s">
        <v>1535</v>
      </c>
      <c r="O11" s="171" t="s">
        <v>1536</v>
      </c>
      <c r="P11" s="171" t="s">
        <v>1537</v>
      </c>
    </row>
    <row r="12" spans="1:16" x14ac:dyDescent="0.25">
      <c r="B12" s="172">
        <v>2</v>
      </c>
      <c r="C12" s="178" t="s">
        <v>602</v>
      </c>
      <c r="D12" s="178" t="s">
        <v>6</v>
      </c>
      <c r="E12" s="178" t="s">
        <v>607</v>
      </c>
      <c r="F12" s="178" t="s">
        <v>148</v>
      </c>
      <c r="G12" s="115">
        <v>98</v>
      </c>
      <c r="H12" s="178" t="s">
        <v>1538</v>
      </c>
      <c r="I12" s="178" t="s">
        <v>1539</v>
      </c>
      <c r="J12" s="178" t="s">
        <v>1540</v>
      </c>
      <c r="K12" s="178" t="s">
        <v>636</v>
      </c>
      <c r="L12" s="115" t="s">
        <v>1534</v>
      </c>
      <c r="M12" s="157">
        <v>9.2997685185185183E-2</v>
      </c>
      <c r="N12" s="178" t="s">
        <v>381</v>
      </c>
      <c r="O12" s="171" t="s">
        <v>1541</v>
      </c>
      <c r="P12" s="171" t="s">
        <v>1542</v>
      </c>
    </row>
    <row r="13" spans="1:16" x14ac:dyDescent="0.25">
      <c r="B13" s="172">
        <v>3</v>
      </c>
      <c r="C13" s="178" t="s">
        <v>604</v>
      </c>
      <c r="D13" s="178" t="s">
        <v>112</v>
      </c>
      <c r="E13" s="178" t="s">
        <v>607</v>
      </c>
      <c r="F13" s="178" t="s">
        <v>149</v>
      </c>
      <c r="G13" s="115">
        <v>83</v>
      </c>
      <c r="H13" s="178" t="s">
        <v>1064</v>
      </c>
      <c r="I13" s="178" t="s">
        <v>634</v>
      </c>
      <c r="J13" s="178" t="s">
        <v>1543</v>
      </c>
      <c r="K13" s="178" t="s">
        <v>636</v>
      </c>
      <c r="L13" s="115" t="s">
        <v>1534</v>
      </c>
      <c r="M13" s="157">
        <v>9.1516203703703711E-2</v>
      </c>
      <c r="N13" s="178" t="s">
        <v>912</v>
      </c>
      <c r="O13" s="171" t="s">
        <v>1544</v>
      </c>
      <c r="P13" s="171" t="s">
        <v>1545</v>
      </c>
    </row>
    <row r="14" spans="1:16" x14ac:dyDescent="0.25">
      <c r="B14" s="172">
        <v>4</v>
      </c>
      <c r="C14" s="178" t="s">
        <v>603</v>
      </c>
      <c r="D14" s="178" t="s">
        <v>6</v>
      </c>
      <c r="E14" s="178" t="s">
        <v>602</v>
      </c>
      <c r="F14" s="178" t="s">
        <v>148</v>
      </c>
      <c r="G14" s="115">
        <v>76</v>
      </c>
      <c r="H14" s="178" t="s">
        <v>1546</v>
      </c>
      <c r="I14" s="178" t="s">
        <v>1547</v>
      </c>
      <c r="J14" s="178" t="s">
        <v>1548</v>
      </c>
      <c r="K14" s="178" t="s">
        <v>636</v>
      </c>
      <c r="L14" s="115" t="s">
        <v>1534</v>
      </c>
      <c r="M14" s="157">
        <v>8.9965277777777783E-2</v>
      </c>
      <c r="N14" s="178" t="s">
        <v>912</v>
      </c>
      <c r="O14" s="171" t="s">
        <v>1549</v>
      </c>
      <c r="P14" s="171" t="s">
        <v>1545</v>
      </c>
    </row>
    <row r="15" spans="1:16" x14ac:dyDescent="0.25">
      <c r="B15" s="172">
        <v>5</v>
      </c>
      <c r="C15" s="178" t="s">
        <v>602</v>
      </c>
      <c r="D15" s="178" t="s">
        <v>7</v>
      </c>
      <c r="E15" s="178" t="s">
        <v>604</v>
      </c>
      <c r="F15" s="178" t="s">
        <v>150</v>
      </c>
      <c r="G15" s="115">
        <v>89</v>
      </c>
      <c r="H15" s="178" t="s">
        <v>1550</v>
      </c>
      <c r="I15" s="178" t="s">
        <v>1551</v>
      </c>
      <c r="J15" s="178" t="s">
        <v>1552</v>
      </c>
      <c r="K15" s="178" t="s">
        <v>636</v>
      </c>
      <c r="L15" s="115" t="s">
        <v>1553</v>
      </c>
      <c r="M15" s="157">
        <v>9.2488425925925932E-2</v>
      </c>
      <c r="N15" s="178" t="s">
        <v>336</v>
      </c>
      <c r="O15" s="171" t="s">
        <v>1554</v>
      </c>
      <c r="P15" s="171" t="s">
        <v>1447</v>
      </c>
    </row>
    <row r="16" spans="1:16" x14ac:dyDescent="0.25">
      <c r="B16" s="172">
        <v>6</v>
      </c>
      <c r="C16" s="178" t="s">
        <v>607</v>
      </c>
      <c r="D16" s="178" t="s">
        <v>112</v>
      </c>
      <c r="E16" s="178" t="s">
        <v>603</v>
      </c>
      <c r="F16" s="178" t="s">
        <v>149</v>
      </c>
      <c r="G16" s="115">
        <v>45</v>
      </c>
      <c r="H16" s="178" t="s">
        <v>634</v>
      </c>
      <c r="I16" s="178" t="s">
        <v>859</v>
      </c>
      <c r="J16" s="178" t="s">
        <v>1555</v>
      </c>
      <c r="K16" s="178" t="s">
        <v>636</v>
      </c>
      <c r="L16" s="115" t="s">
        <v>1553</v>
      </c>
      <c r="M16" s="157">
        <v>7.9097222222222222E-2</v>
      </c>
      <c r="N16" s="178" t="s">
        <v>544</v>
      </c>
      <c r="O16" s="171" t="s">
        <v>1556</v>
      </c>
      <c r="P16" s="171" t="s">
        <v>1557</v>
      </c>
    </row>
    <row r="17" spans="2:16" x14ac:dyDescent="0.25">
      <c r="B17" s="172">
        <v>7</v>
      </c>
      <c r="C17" s="178" t="s">
        <v>604</v>
      </c>
      <c r="D17" s="178" t="s">
        <v>112</v>
      </c>
      <c r="E17" s="178" t="s">
        <v>603</v>
      </c>
      <c r="F17" s="178" t="s">
        <v>150</v>
      </c>
      <c r="G17" s="115">
        <v>109</v>
      </c>
      <c r="H17" s="178" t="s">
        <v>634</v>
      </c>
      <c r="I17" s="178" t="s">
        <v>1558</v>
      </c>
      <c r="J17" s="178" t="s">
        <v>1559</v>
      </c>
      <c r="K17" s="178" t="s">
        <v>636</v>
      </c>
      <c r="L17" s="115" t="s">
        <v>1553</v>
      </c>
      <c r="M17" s="157">
        <v>9.3645833333333331E-2</v>
      </c>
      <c r="N17" s="178" t="s">
        <v>1535</v>
      </c>
      <c r="O17" s="171" t="s">
        <v>1560</v>
      </c>
      <c r="P17" s="171" t="s">
        <v>1537</v>
      </c>
    </row>
    <row r="18" spans="2:16" x14ac:dyDescent="0.25">
      <c r="B18" s="172">
        <v>8</v>
      </c>
      <c r="C18" s="178" t="s">
        <v>607</v>
      </c>
      <c r="D18" s="178" t="s">
        <v>112</v>
      </c>
      <c r="E18" s="178" t="s">
        <v>602</v>
      </c>
      <c r="F18" s="178" t="s">
        <v>146</v>
      </c>
      <c r="G18" s="115">
        <v>49</v>
      </c>
      <c r="H18" s="178" t="s">
        <v>634</v>
      </c>
      <c r="I18" s="178" t="s">
        <v>634</v>
      </c>
      <c r="J18" s="178" t="s">
        <v>1561</v>
      </c>
      <c r="K18" s="178" t="s">
        <v>636</v>
      </c>
      <c r="L18" s="115" t="s">
        <v>1553</v>
      </c>
      <c r="M18" s="157">
        <v>7.5763888888888895E-2</v>
      </c>
      <c r="N18" s="178" t="s">
        <v>381</v>
      </c>
      <c r="O18" s="171" t="s">
        <v>1562</v>
      </c>
      <c r="P18" s="171" t="s">
        <v>1542</v>
      </c>
    </row>
    <row r="19" spans="2:16" x14ac:dyDescent="0.25">
      <c r="B19" s="172">
        <v>9</v>
      </c>
      <c r="C19" s="178" t="s">
        <v>607</v>
      </c>
      <c r="D19" s="178" t="s">
        <v>6</v>
      </c>
      <c r="E19" s="178" t="s">
        <v>604</v>
      </c>
      <c r="F19" s="178" t="s">
        <v>1043</v>
      </c>
      <c r="G19" s="115">
        <v>101</v>
      </c>
      <c r="H19" s="178" t="s">
        <v>1044</v>
      </c>
      <c r="I19" s="178" t="s">
        <v>1044</v>
      </c>
      <c r="J19" s="178" t="s">
        <v>1563</v>
      </c>
      <c r="K19" s="178" t="s">
        <v>636</v>
      </c>
      <c r="L19" s="115" t="s">
        <v>1553</v>
      </c>
      <c r="M19" s="157">
        <v>9.3935185185185177E-2</v>
      </c>
      <c r="N19" s="178" t="s">
        <v>912</v>
      </c>
      <c r="O19" s="171" t="s">
        <v>1564</v>
      </c>
      <c r="P19" s="171" t="s">
        <v>1545</v>
      </c>
    </row>
    <row r="20" spans="2:16" x14ac:dyDescent="0.25">
      <c r="B20" s="172">
        <v>10</v>
      </c>
      <c r="C20" s="178" t="s">
        <v>602</v>
      </c>
      <c r="D20" s="178" t="s">
        <v>112</v>
      </c>
      <c r="E20" s="178" t="s">
        <v>603</v>
      </c>
      <c r="F20" s="178" t="s">
        <v>146</v>
      </c>
      <c r="G20" s="115">
        <v>67</v>
      </c>
      <c r="H20" s="178" t="s">
        <v>634</v>
      </c>
      <c r="I20" s="178" t="s">
        <v>651</v>
      </c>
      <c r="J20" s="178" t="s">
        <v>1565</v>
      </c>
      <c r="K20" s="178" t="s">
        <v>636</v>
      </c>
      <c r="L20" s="115" t="s">
        <v>1553</v>
      </c>
      <c r="M20" s="157">
        <v>7.9953703703703707E-2</v>
      </c>
      <c r="N20" s="178" t="s">
        <v>912</v>
      </c>
      <c r="O20" s="171" t="s">
        <v>1566</v>
      </c>
      <c r="P20" s="171" t="s">
        <v>1545</v>
      </c>
    </row>
    <row r="21" spans="2:16" x14ac:dyDescent="0.25">
      <c r="B21" s="172">
        <v>11</v>
      </c>
      <c r="C21" s="178" t="s">
        <v>604</v>
      </c>
      <c r="D21" s="178" t="s">
        <v>112</v>
      </c>
      <c r="E21" s="178" t="s">
        <v>602</v>
      </c>
      <c r="F21" s="178" t="s">
        <v>146</v>
      </c>
      <c r="G21" s="115">
        <v>74</v>
      </c>
      <c r="H21" s="178" t="s">
        <v>1064</v>
      </c>
      <c r="I21" s="178" t="s">
        <v>634</v>
      </c>
      <c r="J21" s="178" t="s">
        <v>1567</v>
      </c>
      <c r="K21" s="178" t="s">
        <v>636</v>
      </c>
      <c r="L21" s="115" t="s">
        <v>1553</v>
      </c>
      <c r="M21" s="157">
        <v>8.4560185185185197E-2</v>
      </c>
      <c r="N21" s="178" t="s">
        <v>336</v>
      </c>
      <c r="O21" s="171" t="s">
        <v>1568</v>
      </c>
      <c r="P21" s="171" t="s">
        <v>1447</v>
      </c>
    </row>
    <row r="22" spans="2:16" x14ac:dyDescent="0.25">
      <c r="B22" s="172">
        <v>12</v>
      </c>
      <c r="C22" s="178" t="s">
        <v>603</v>
      </c>
      <c r="D22" s="178" t="s">
        <v>6</v>
      </c>
      <c r="E22" s="178" t="s">
        <v>607</v>
      </c>
      <c r="F22" s="178" t="s">
        <v>150</v>
      </c>
      <c r="G22" s="115">
        <v>90</v>
      </c>
      <c r="H22" s="178" t="s">
        <v>1569</v>
      </c>
      <c r="I22" s="178" t="s">
        <v>1570</v>
      </c>
      <c r="J22" s="178" t="s">
        <v>1571</v>
      </c>
      <c r="K22" s="178" t="s">
        <v>636</v>
      </c>
      <c r="L22" s="115" t="s">
        <v>1553</v>
      </c>
      <c r="M22" s="157">
        <v>9.2118055555555564E-2</v>
      </c>
      <c r="N22" s="178" t="s">
        <v>544</v>
      </c>
      <c r="O22" s="171" t="s">
        <v>1572</v>
      </c>
      <c r="P22" s="171" t="s">
        <v>1557</v>
      </c>
    </row>
    <row r="23" spans="2:16" x14ac:dyDescent="0.25">
      <c r="B23" s="172">
        <v>13</v>
      </c>
      <c r="C23" s="178" t="s">
        <v>603</v>
      </c>
      <c r="D23" s="178" t="s">
        <v>112</v>
      </c>
      <c r="E23" s="178" t="s">
        <v>604</v>
      </c>
      <c r="F23" s="178" t="s">
        <v>149</v>
      </c>
      <c r="G23" s="115">
        <v>37</v>
      </c>
      <c r="H23" s="178" t="s">
        <v>908</v>
      </c>
      <c r="I23" s="178" t="s">
        <v>723</v>
      </c>
      <c r="J23" s="178" t="s">
        <v>1573</v>
      </c>
      <c r="K23" s="178" t="s">
        <v>636</v>
      </c>
      <c r="L23" s="115" t="s">
        <v>1553</v>
      </c>
      <c r="M23" s="157">
        <v>6.1863425925925926E-2</v>
      </c>
      <c r="N23" s="178" t="s">
        <v>1071</v>
      </c>
      <c r="O23" s="171" t="s">
        <v>1574</v>
      </c>
      <c r="P23" s="171" t="s">
        <v>1575</v>
      </c>
    </row>
    <row r="24" spans="2:16" x14ac:dyDescent="0.25">
      <c r="B24" s="172">
        <v>14</v>
      </c>
      <c r="C24" s="178" t="s">
        <v>602</v>
      </c>
      <c r="D24" s="178" t="s">
        <v>112</v>
      </c>
      <c r="E24" s="178" t="s">
        <v>607</v>
      </c>
      <c r="F24" s="178" t="s">
        <v>149</v>
      </c>
      <c r="G24" s="115">
        <v>58</v>
      </c>
      <c r="H24" s="178" t="s">
        <v>634</v>
      </c>
      <c r="I24" s="178" t="s">
        <v>634</v>
      </c>
      <c r="J24" s="178" t="s">
        <v>1576</v>
      </c>
      <c r="K24" s="178" t="s">
        <v>636</v>
      </c>
      <c r="L24" s="115" t="s">
        <v>1553</v>
      </c>
      <c r="M24" s="157">
        <v>7.0381944444444441E-2</v>
      </c>
      <c r="N24" s="178" t="s">
        <v>1577</v>
      </c>
      <c r="O24" s="171" t="s">
        <v>1578</v>
      </c>
      <c r="P24" s="171" t="s">
        <v>1579</v>
      </c>
    </row>
    <row r="25" spans="2:16" x14ac:dyDescent="0.25">
      <c r="B25" s="172">
        <v>15</v>
      </c>
      <c r="C25" s="178" t="s">
        <v>604</v>
      </c>
      <c r="D25" s="178" t="s">
        <v>112</v>
      </c>
      <c r="E25" s="178" t="s">
        <v>607</v>
      </c>
      <c r="F25" s="178" t="s">
        <v>150</v>
      </c>
      <c r="G25" s="115">
        <v>92</v>
      </c>
      <c r="H25" s="178" t="s">
        <v>1033</v>
      </c>
      <c r="I25" s="178" t="s">
        <v>634</v>
      </c>
      <c r="J25" s="178" t="s">
        <v>1580</v>
      </c>
      <c r="K25" s="178" t="s">
        <v>636</v>
      </c>
      <c r="L25" s="115" t="s">
        <v>1553</v>
      </c>
      <c r="M25" s="157">
        <v>9.2511574074074066E-2</v>
      </c>
      <c r="N25" s="178" t="s">
        <v>1581</v>
      </c>
      <c r="O25" s="171" t="s">
        <v>1582</v>
      </c>
      <c r="P25" s="171" t="s">
        <v>1583</v>
      </c>
    </row>
    <row r="26" spans="2:16" x14ac:dyDescent="0.25">
      <c r="B26" s="172">
        <v>16</v>
      </c>
      <c r="C26" s="178" t="s">
        <v>603</v>
      </c>
      <c r="D26" s="178" t="s">
        <v>112</v>
      </c>
      <c r="E26" s="178" t="s">
        <v>602</v>
      </c>
      <c r="F26" s="178" t="s">
        <v>149</v>
      </c>
      <c r="G26" s="115">
        <v>58</v>
      </c>
      <c r="H26" s="178" t="s">
        <v>809</v>
      </c>
      <c r="I26" s="178" t="s">
        <v>634</v>
      </c>
      <c r="J26" s="178" t="s">
        <v>1584</v>
      </c>
      <c r="K26" s="178" t="s">
        <v>636</v>
      </c>
      <c r="L26" s="115" t="s">
        <v>1553</v>
      </c>
      <c r="M26" s="157">
        <v>7.3703703703703702E-2</v>
      </c>
      <c r="N26" s="178" t="s">
        <v>538</v>
      </c>
      <c r="O26" s="171" t="s">
        <v>1585</v>
      </c>
      <c r="P26" s="171" t="s">
        <v>1227</v>
      </c>
    </row>
    <row r="27" spans="2:16" x14ac:dyDescent="0.25">
      <c r="B27" s="172">
        <v>17</v>
      </c>
      <c r="C27" s="178" t="s">
        <v>602</v>
      </c>
      <c r="D27" s="178" t="s">
        <v>112</v>
      </c>
      <c r="E27" s="178" t="s">
        <v>604</v>
      </c>
      <c r="F27" s="178" t="s">
        <v>150</v>
      </c>
      <c r="G27" s="115">
        <v>98</v>
      </c>
      <c r="H27" s="178" t="s">
        <v>634</v>
      </c>
      <c r="I27" s="178" t="s">
        <v>634</v>
      </c>
      <c r="J27" s="178" t="s">
        <v>1586</v>
      </c>
      <c r="K27" s="178" t="s">
        <v>636</v>
      </c>
      <c r="L27" s="115" t="s">
        <v>1587</v>
      </c>
      <c r="M27" s="157">
        <v>8.7708333333333333E-2</v>
      </c>
      <c r="N27" s="178" t="s">
        <v>246</v>
      </c>
      <c r="O27" s="171" t="s">
        <v>1588</v>
      </c>
      <c r="P27" s="171" t="s">
        <v>1589</v>
      </c>
    </row>
    <row r="28" spans="2:16" x14ac:dyDescent="0.25">
      <c r="B28" s="172">
        <v>18</v>
      </c>
      <c r="C28" s="178" t="s">
        <v>607</v>
      </c>
      <c r="D28" s="178" t="s">
        <v>112</v>
      </c>
      <c r="E28" s="178" t="s">
        <v>603</v>
      </c>
      <c r="F28" s="178" t="s">
        <v>149</v>
      </c>
      <c r="G28" s="115">
        <v>62</v>
      </c>
      <c r="H28" s="178" t="s">
        <v>634</v>
      </c>
      <c r="I28" s="178" t="s">
        <v>662</v>
      </c>
      <c r="J28" s="178" t="s">
        <v>1590</v>
      </c>
      <c r="K28" s="178" t="s">
        <v>636</v>
      </c>
      <c r="L28" s="115" t="s">
        <v>1587</v>
      </c>
      <c r="M28" s="157">
        <v>8.5590277777777779E-2</v>
      </c>
      <c r="N28" s="178" t="s">
        <v>804</v>
      </c>
      <c r="O28" s="171" t="s">
        <v>1591</v>
      </c>
      <c r="P28" s="171" t="s">
        <v>806</v>
      </c>
    </row>
    <row r="29" spans="2:16" x14ac:dyDescent="0.25">
      <c r="B29" s="172">
        <v>19</v>
      </c>
      <c r="C29" s="178" t="s">
        <v>604</v>
      </c>
      <c r="D29" s="178" t="s">
        <v>112</v>
      </c>
      <c r="E29" s="178" t="s">
        <v>603</v>
      </c>
      <c r="F29" s="178" t="s">
        <v>150</v>
      </c>
      <c r="G29" s="115">
        <v>47</v>
      </c>
      <c r="H29" s="178" t="s">
        <v>634</v>
      </c>
      <c r="I29" s="178" t="s">
        <v>634</v>
      </c>
      <c r="J29" s="178" t="s">
        <v>1592</v>
      </c>
      <c r="K29" s="178" t="s">
        <v>636</v>
      </c>
      <c r="L29" s="115" t="s">
        <v>1587</v>
      </c>
      <c r="M29" s="157">
        <v>8.3449074074074078E-2</v>
      </c>
      <c r="N29" s="178" t="s">
        <v>1071</v>
      </c>
      <c r="O29" s="171" t="s">
        <v>1593</v>
      </c>
      <c r="P29" s="171" t="s">
        <v>1575</v>
      </c>
    </row>
    <row r="30" spans="2:16" x14ac:dyDescent="0.25">
      <c r="B30" s="172">
        <v>20</v>
      </c>
      <c r="C30" s="178" t="s">
        <v>607</v>
      </c>
      <c r="D30" s="178" t="s">
        <v>6</v>
      </c>
      <c r="E30" s="178" t="s">
        <v>602</v>
      </c>
      <c r="F30" s="178" t="s">
        <v>148</v>
      </c>
      <c r="G30" s="115">
        <v>59</v>
      </c>
      <c r="H30" s="178" t="s">
        <v>1594</v>
      </c>
      <c r="I30" s="178" t="s">
        <v>1595</v>
      </c>
      <c r="J30" s="178" t="s">
        <v>1596</v>
      </c>
      <c r="K30" s="178" t="s">
        <v>636</v>
      </c>
      <c r="L30" s="115" t="s">
        <v>1587</v>
      </c>
      <c r="M30" s="157">
        <v>8.8356481481481494E-2</v>
      </c>
      <c r="N30" s="178" t="s">
        <v>1577</v>
      </c>
      <c r="O30" s="171" t="s">
        <v>1598</v>
      </c>
      <c r="P30" s="171" t="s">
        <v>1579</v>
      </c>
    </row>
    <row r="31" spans="2:16" x14ac:dyDescent="0.25">
      <c r="B31" s="172">
        <v>21</v>
      </c>
      <c r="C31" s="178" t="s">
        <v>607</v>
      </c>
      <c r="D31" s="178" t="s">
        <v>112</v>
      </c>
      <c r="E31" s="178" t="s">
        <v>604</v>
      </c>
      <c r="F31" s="178" t="s">
        <v>150</v>
      </c>
      <c r="G31" s="115">
        <v>81</v>
      </c>
      <c r="H31" s="178" t="s">
        <v>634</v>
      </c>
      <c r="I31" s="178" t="s">
        <v>1599</v>
      </c>
      <c r="J31" s="178" t="s">
        <v>1600</v>
      </c>
      <c r="K31" s="178" t="s">
        <v>636</v>
      </c>
      <c r="L31" s="115" t="s">
        <v>1587</v>
      </c>
      <c r="M31" s="157">
        <v>8.8680555555555554E-2</v>
      </c>
      <c r="N31" s="178" t="s">
        <v>1581</v>
      </c>
      <c r="O31" s="171" t="s">
        <v>1601</v>
      </c>
      <c r="P31" s="171" t="s">
        <v>1583</v>
      </c>
    </row>
    <row r="32" spans="2:16" x14ac:dyDescent="0.25">
      <c r="B32" s="172">
        <v>22</v>
      </c>
      <c r="C32" s="178" t="s">
        <v>602</v>
      </c>
      <c r="D32" s="178" t="s">
        <v>112</v>
      </c>
      <c r="E32" s="178" t="s">
        <v>603</v>
      </c>
      <c r="F32" s="178" t="s">
        <v>149</v>
      </c>
      <c r="G32" s="115">
        <v>58</v>
      </c>
      <c r="H32" s="178" t="s">
        <v>634</v>
      </c>
      <c r="I32" s="178" t="s">
        <v>634</v>
      </c>
      <c r="J32" s="178" t="s">
        <v>1602</v>
      </c>
      <c r="K32" s="178" t="s">
        <v>636</v>
      </c>
      <c r="L32" s="115" t="s">
        <v>1587</v>
      </c>
      <c r="M32" s="157">
        <v>7.5150462962962961E-2</v>
      </c>
      <c r="N32" s="178" t="s">
        <v>538</v>
      </c>
      <c r="O32" s="171" t="s">
        <v>1603</v>
      </c>
      <c r="P32" s="171" t="s">
        <v>1227</v>
      </c>
    </row>
    <row r="33" spans="1:16" x14ac:dyDescent="0.25">
      <c r="B33" s="172">
        <v>23</v>
      </c>
      <c r="C33" s="178" t="s">
        <v>604</v>
      </c>
      <c r="D33" s="178" t="s">
        <v>112</v>
      </c>
      <c r="E33" s="178" t="s">
        <v>602</v>
      </c>
      <c r="F33" s="178" t="s">
        <v>149</v>
      </c>
      <c r="G33" s="115">
        <v>89</v>
      </c>
      <c r="H33" s="178" t="s">
        <v>1064</v>
      </c>
      <c r="I33" s="178" t="s">
        <v>634</v>
      </c>
      <c r="J33" s="178" t="s">
        <v>1604</v>
      </c>
      <c r="K33" s="178" t="s">
        <v>636</v>
      </c>
      <c r="L33" s="115" t="s">
        <v>1587</v>
      </c>
      <c r="M33" s="157">
        <v>9.1249999999999998E-2</v>
      </c>
      <c r="N33" s="178" t="s">
        <v>246</v>
      </c>
      <c r="O33" s="171" t="s">
        <v>1605</v>
      </c>
      <c r="P33" s="171" t="s">
        <v>1589</v>
      </c>
    </row>
    <row r="34" spans="1:16" x14ac:dyDescent="0.25">
      <c r="B34" s="172">
        <v>24</v>
      </c>
      <c r="C34" s="178" t="s">
        <v>603</v>
      </c>
      <c r="D34" s="178" t="s">
        <v>7</v>
      </c>
      <c r="E34" s="178" t="s">
        <v>607</v>
      </c>
      <c r="F34" s="178" t="s">
        <v>516</v>
      </c>
      <c r="G34" s="115">
        <v>12</v>
      </c>
      <c r="H34" s="178" t="s">
        <v>1606</v>
      </c>
      <c r="I34" s="178" t="s">
        <v>634</v>
      </c>
      <c r="J34" s="178" t="s">
        <v>1607</v>
      </c>
      <c r="K34" s="178" t="s">
        <v>636</v>
      </c>
      <c r="L34" s="115" t="s">
        <v>1587</v>
      </c>
      <c r="M34" s="157">
        <v>1.3263888888888889E-2</v>
      </c>
      <c r="N34" s="178" t="s">
        <v>804</v>
      </c>
      <c r="O34" s="171" t="s">
        <v>1608</v>
      </c>
      <c r="P34" s="171" t="s">
        <v>806</v>
      </c>
    </row>
    <row r="35" spans="1:16" x14ac:dyDescent="0.25">
      <c r="A35" s="180" t="s">
        <v>20</v>
      </c>
      <c r="B35" s="180" t="s">
        <v>20</v>
      </c>
      <c r="C35" s="180" t="s">
        <v>20</v>
      </c>
      <c r="D35" s="180" t="s">
        <v>20</v>
      </c>
      <c r="E35" s="180" t="s">
        <v>20</v>
      </c>
      <c r="F35" s="180" t="s">
        <v>20</v>
      </c>
      <c r="G35" s="180" t="s">
        <v>20</v>
      </c>
      <c r="H35" s="180" t="s">
        <v>20</v>
      </c>
      <c r="I35" s="180" t="s">
        <v>20</v>
      </c>
      <c r="J35" s="180" t="s">
        <v>20</v>
      </c>
      <c r="K35" s="180" t="s">
        <v>20</v>
      </c>
      <c r="L35" s="180" t="s">
        <v>20</v>
      </c>
      <c r="N35" s="180" t="s">
        <v>20</v>
      </c>
      <c r="O35" s="180" t="s">
        <v>20</v>
      </c>
      <c r="P35" s="180" t="s">
        <v>20</v>
      </c>
    </row>
  </sheetData>
  <sortState xmlns:xlrd2="http://schemas.microsoft.com/office/spreadsheetml/2017/richdata2" ref="A11:P34">
    <sortCondition ref="B11:B3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0 Index to Wksheets</vt:lpstr>
      <vt:lpstr>1 TCEC16 Engines</vt:lpstr>
      <vt:lpstr>2 TCEC16 DQ,2,...,P x-tables</vt:lpstr>
      <vt:lpstr>3 T16 Generic Stats</vt:lpstr>
      <vt:lpstr>4 T16 Shortest-longest games</vt:lpstr>
      <vt:lpstr>5 16.Q Results</vt:lpstr>
      <vt:lpstr>6 16.2 Results</vt:lpstr>
      <vt:lpstr>7 16.1 Results</vt:lpstr>
      <vt:lpstr>8 16.1 Playoff Results</vt:lpstr>
      <vt:lpstr>9 16.P Results</vt:lpstr>
      <vt:lpstr>10 16.SF Results</vt:lpstr>
      <vt:lpstr>'2 TCEC16 DQ,2,...,P x-tables'!Division_P_x_table</vt:lpstr>
      <vt:lpstr>'2 TCEC16 DQ,2,...,P x-tables'!Division_P_x_table_1</vt:lpstr>
      <vt:lpstr>'2 TCEC16 DQ,2,...,P x-tables'!League_1_Play_off_x_table</vt:lpstr>
      <vt:lpstr>'2 TCEC16 DQ,2,...,P x-tables'!League_1_x_table</vt:lpstr>
      <vt:lpstr>'2 TCEC16 DQ,2,...,P x-tables'!League_2_x_table</vt:lpstr>
      <vt:lpstr>'2 TCEC16 DQ,2,...,P x-tables'!Qualification_x_table</vt:lpstr>
      <vt:lpstr>'2 TCEC16 DQ,2,...,P x-tables'!TCEC15.P4_x_table</vt:lpstr>
      <vt:lpstr>'9 16.P Results'!TCEC16_DivP_schedule</vt:lpstr>
      <vt:lpstr>'9 16.P Results'!TCEC16_DivP_schedule_1</vt:lpstr>
      <vt:lpstr>'9 16.P Results'!TCEC16_DivP_schedule_4</vt:lpstr>
      <vt:lpstr>'8 16.1 Playoff Results'!TCEC16_L1_Playoff_schedule</vt:lpstr>
      <vt:lpstr>'8 16.1 Playoff Results'!TCEC16_L1_Playoff_schedule_2</vt:lpstr>
      <vt:lpstr>'7 16.1 Results'!TCEC16_L1_schedule</vt:lpstr>
      <vt:lpstr>'7 16.1 Results'!TCEC16_L1_schedule_1</vt:lpstr>
      <vt:lpstr>'6 16.2 Results'!TCEC16_L2_schedule</vt:lpstr>
      <vt:lpstr>'5 16.Q Results'!TCEC16_Qualification_schedule</vt:lpstr>
      <vt:lpstr>'5 16.Q Results'!TCEC16_Qualification_schedule_1</vt:lpstr>
      <vt:lpstr>'5 16.Q Results'!TCEC16_Qualification_schedule_3</vt:lpstr>
      <vt:lpstr>'10 16.SF Results'!TCEC16_Superfinal_schedule</vt:lpstr>
      <vt:lpstr>'10 16.SF Results'!TCEC16_Superfinal_schedule_1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cp:lastPrinted>2018-08-18T17:33:17Z</cp:lastPrinted>
  <dcterms:created xsi:type="dcterms:W3CDTF">2017-10-20T08:26:00Z</dcterms:created>
  <dcterms:modified xsi:type="dcterms:W3CDTF">2020-02-04T09:13:44Z</dcterms:modified>
</cp:coreProperties>
</file>