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C:\Guy\Extract_2020-10-24\For ICGA_J 42.2-3\TCEC Cup 6\"/>
    </mc:Choice>
  </mc:AlternateContent>
  <xr:revisionPtr revIDLastSave="0" documentId="13_ncr:1_{9CC5EABB-C62E-4B4D-8125-CCBEC95CEF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CEC Cup6 results" sheetId="26" r:id="rId1"/>
    <sheet name="TCEC Cup6 Shortest-longest" sheetId="2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26" l="1"/>
  <c r="S90" i="26" l="1"/>
  <c r="S87" i="26" l="1"/>
  <c r="S81" i="26"/>
  <c r="S79" i="26"/>
  <c r="S73" i="26" l="1"/>
  <c r="S69" i="26" l="1"/>
  <c r="S67" i="26"/>
  <c r="R44" i="26"/>
  <c r="S59" i="26"/>
  <c r="S57" i="26"/>
  <c r="S55" i="26"/>
  <c r="S47" i="26"/>
  <c r="S41" i="26" l="1"/>
  <c r="S37" i="26"/>
  <c r="S35" i="26" l="1"/>
  <c r="S33" i="26"/>
  <c r="S31" i="26"/>
  <c r="S29" i="26"/>
  <c r="S27" i="26"/>
  <c r="S25" i="26"/>
  <c r="S15" i="26" l="1"/>
  <c r="S13" i="26"/>
  <c r="H87" i="26" l="1"/>
  <c r="H81" i="26"/>
  <c r="H79" i="26"/>
  <c r="H71" i="26"/>
  <c r="H69" i="26"/>
  <c r="H67" i="26"/>
  <c r="H61" i="26"/>
  <c r="H59" i="26"/>
  <c r="H57" i="26"/>
  <c r="H55" i="26"/>
  <c r="H53" i="26"/>
  <c r="H51" i="26"/>
  <c r="H49" i="26"/>
  <c r="H47" i="26"/>
  <c r="H41" i="26"/>
  <c r="H39" i="26"/>
  <c r="H37" i="26"/>
  <c r="H35" i="26"/>
  <c r="H33" i="26"/>
  <c r="H31" i="26"/>
  <c r="H29" i="26"/>
  <c r="H27" i="26"/>
  <c r="H25" i="26"/>
  <c r="H23" i="26"/>
  <c r="H21" i="26"/>
  <c r="H19" i="26"/>
  <c r="H17" i="26"/>
  <c r="H15" i="26"/>
  <c r="H13" i="26"/>
  <c r="H11" i="26"/>
  <c r="R7" i="26"/>
  <c r="I7" i="26"/>
  <c r="H64" i="26" l="1"/>
  <c r="H3" i="26"/>
  <c r="H44" i="26"/>
</calcChain>
</file>

<file path=xl/sharedStrings.xml><?xml version="1.0" encoding="utf-8"?>
<sst xmlns="http://schemas.openxmlformats.org/spreadsheetml/2006/main" count="504" uniqueCount="194">
  <si>
    <t>#</t>
  </si>
  <si>
    <t>Game</t>
  </si>
  <si>
    <t>—</t>
  </si>
  <si>
    <t>1-0</t>
  </si>
  <si>
    <t>0-1</t>
  </si>
  <si>
    <t>Ar</t>
  </si>
  <si>
    <t>Ch</t>
  </si>
  <si>
    <t>Et</t>
  </si>
  <si>
    <t>P</t>
  </si>
  <si>
    <t>½-½</t>
  </si>
  <si>
    <t>Final</t>
  </si>
  <si>
    <t>St</t>
  </si>
  <si>
    <t>Ko</t>
  </si>
  <si>
    <t>ab</t>
  </si>
  <si>
    <t>Xi</t>
  </si>
  <si>
    <t>Lc</t>
  </si>
  <si>
    <t>Shortest</t>
  </si>
  <si>
    <t>Longest</t>
  </si>
  <si>
    <t>Seed</t>
  </si>
  <si>
    <t>Elo</t>
  </si>
  <si>
    <t>#mv</t>
  </si>
  <si>
    <t>new</t>
  </si>
  <si>
    <t>ü</t>
  </si>
  <si>
    <t>D</t>
  </si>
  <si>
    <t xml:space="preserve"> </t>
  </si>
  <si>
    <t>Round 1 Results</t>
  </si>
  <si>
    <t>Round 1 Pairings</t>
  </si>
  <si>
    <t>}</t>
  </si>
  <si>
    <t>%P</t>
  </si>
  <si>
    <t>E%P</t>
  </si>
  <si>
    <t>Round 2 Pairings</t>
  </si>
  <si>
    <t>Round 2 Results</t>
  </si>
  <si>
    <t>5/5</t>
  </si>
  <si>
    <t>Quarter-final Pairings</t>
  </si>
  <si>
    <t>Quarter-final Results</t>
  </si>
  <si>
    <t>Semi-final Pairings</t>
  </si>
  <si>
    <t>Semi-final Results</t>
  </si>
  <si>
    <t>QF</t>
  </si>
  <si>
    <t>SF</t>
  </si>
  <si>
    <t>Results</t>
  </si>
  <si>
    <t>AS</t>
  </si>
  <si>
    <t>+</t>
  </si>
  <si>
    <t>++</t>
  </si>
  <si>
    <t>=</t>
  </si>
  <si>
    <t>'new'</t>
  </si>
  <si>
    <t>Overall</t>
  </si>
  <si>
    <t>Round</t>
  </si>
  <si>
    <t>Sv</t>
  </si>
  <si>
    <t>û</t>
  </si>
  <si>
    <t>par..</t>
  </si>
  <si>
    <t>Lg/D.</t>
  </si>
  <si>
    <t>Chiron TCEC16</t>
  </si>
  <si>
    <t>-</t>
  </si>
  <si>
    <t>#g</t>
  </si>
  <si>
    <t>6/6</t>
  </si>
  <si>
    <t>3/3</t>
  </si>
  <si>
    <t>TCEC Cup 6: the matches</t>
  </si>
  <si>
    <t>Tier</t>
  </si>
  <si>
    <t>ChessBrainVB</t>
  </si>
  <si>
    <t>Q</t>
  </si>
  <si>
    <t>Stockfish 2020071122</t>
  </si>
  <si>
    <t>Winter 0.8.4a</t>
  </si>
  <si>
    <r>
      <t>Stockfish, 3-0:</t>
    </r>
    <r>
      <rPr>
        <sz val="9"/>
        <color theme="1" tint="0.499984740745262"/>
        <rFont val="Times New Roman"/>
        <family val="1"/>
      </rPr>
      <t xml:space="preserve"> 111</t>
    </r>
  </si>
  <si>
    <t>Booot 6.4</t>
  </si>
  <si>
    <t>Igel 2.6-dev-3</t>
  </si>
  <si>
    <t>---</t>
  </si>
  <si>
    <t>Komodo 2570.00</t>
  </si>
  <si>
    <t>ScorpioNN 3.0.8.3</t>
  </si>
  <si>
    <t>Topple 0.7.5-20200605</t>
  </si>
  <si>
    <t>AllieStein v0.7_dev2-net_15.0</t>
  </si>
  <si>
    <r>
      <t xml:space="preserve">AllieStein, 3-0: </t>
    </r>
    <r>
      <rPr>
        <sz val="9"/>
        <color theme="1" tint="0.499984740745262"/>
        <rFont val="Times New Roman"/>
        <family val="1"/>
      </rPr>
      <t>111</t>
    </r>
  </si>
  <si>
    <t>Fritz 17_20200130</t>
  </si>
  <si>
    <t>iCE 4.0.853</t>
  </si>
  <si>
    <r>
      <t xml:space="preserve">Komodo, 2½-½: </t>
    </r>
    <r>
      <rPr>
        <sz val="9"/>
        <color theme="1" tint="0.499984740745262"/>
        <rFont val="Times New Roman"/>
        <family val="1"/>
      </rPr>
      <t>1=1</t>
    </r>
  </si>
  <si>
    <r>
      <t xml:space="preserve">Igel, 2½-½: </t>
    </r>
    <r>
      <rPr>
        <sz val="9"/>
        <color theme="1" tint="0.499984740745262"/>
        <rFont val="Times New Roman"/>
        <family val="1"/>
      </rPr>
      <t>1=1</t>
    </r>
  </si>
  <si>
    <r>
      <t xml:space="preserve">Fritz, 3-0: </t>
    </r>
    <r>
      <rPr>
        <sz val="9"/>
        <color theme="1" tint="0.499984740745262"/>
        <rFont val="Times New Roman"/>
        <family val="1"/>
      </rPr>
      <t>111</t>
    </r>
  </si>
  <si>
    <t>rofChade 2.305</t>
  </si>
  <si>
    <t>Demolito 20200711</t>
  </si>
  <si>
    <r>
      <t xml:space="preserve">ScorpioNN, 3-0: </t>
    </r>
    <r>
      <rPr>
        <sz val="9"/>
        <color theme="1" tint="0.499984740745262"/>
        <rFont val="Times New Roman"/>
        <family val="1"/>
      </rPr>
      <t>111</t>
    </r>
  </si>
  <si>
    <r>
      <t xml:space="preserve">rofChade 3-1: </t>
    </r>
    <r>
      <rPr>
        <sz val="9"/>
        <color theme="1" tint="0.499984740745262"/>
        <rFont val="Times New Roman"/>
        <family val="1"/>
      </rPr>
      <t>==11</t>
    </r>
  </si>
  <si>
    <t>RubiChess 1.8-dev_TCEC_Cup</t>
  </si>
  <si>
    <t>Counter 3.6dev</t>
  </si>
  <si>
    <r>
      <t xml:space="preserve">Rubichess,  2½-½: </t>
    </r>
    <r>
      <rPr>
        <sz val="9"/>
        <color theme="1" tint="0.499984740745262"/>
        <rFont val="Times New Roman"/>
        <family val="1"/>
      </rPr>
      <t>1</t>
    </r>
    <r>
      <rPr>
        <sz val="9"/>
        <color theme="1"/>
        <rFont val="Times New Roman"/>
        <family val="1"/>
      </rPr>
      <t>=</t>
    </r>
    <r>
      <rPr>
        <sz val="9"/>
        <color theme="1" tint="0.499984740745262"/>
        <rFont val="Times New Roman"/>
        <family val="1"/>
      </rPr>
      <t>1</t>
    </r>
  </si>
  <si>
    <r>
      <t xml:space="preserve">LCZero,  2½-½: </t>
    </r>
    <r>
      <rPr>
        <sz val="9"/>
        <color theme="1" tint="0.499984740745262"/>
        <rFont val="Times New Roman"/>
        <family val="1"/>
      </rPr>
      <t>1</t>
    </r>
    <r>
      <rPr>
        <sz val="9"/>
        <color theme="1"/>
        <rFont val="Times New Roman"/>
        <family val="1"/>
      </rPr>
      <t>=</t>
    </r>
    <r>
      <rPr>
        <sz val="9"/>
        <color theme="1" tint="0.499984740745262"/>
        <rFont val="Times New Roman"/>
        <family val="1"/>
      </rPr>
      <t>1</t>
    </r>
  </si>
  <si>
    <t>LCZero v0.26.0_sv-t60-4229-mlh_opt2</t>
  </si>
  <si>
    <t>Vajolet2 2.9.0-TCEC-S17</t>
  </si>
  <si>
    <t>Defenchess 2.3_dev2</t>
  </si>
  <si>
    <t>Minic 2.40</t>
  </si>
  <si>
    <r>
      <t xml:space="preserve">Defenchess,  2½-1½: </t>
    </r>
    <r>
      <rPr>
        <sz val="9"/>
        <color theme="1" tint="0.499984740745262"/>
        <rFont val="Times New Roman"/>
        <family val="1"/>
      </rPr>
      <t>1===</t>
    </r>
  </si>
  <si>
    <t>Ethereal 12.28</t>
  </si>
  <si>
    <t>Nemorino 5.40</t>
  </si>
  <si>
    <t>Wi</t>
  </si>
  <si>
    <t>Bo</t>
  </si>
  <si>
    <t>Ig</t>
  </si>
  <si>
    <t>CB</t>
  </si>
  <si>
    <t>Sc</t>
  </si>
  <si>
    <t>To</t>
  </si>
  <si>
    <t>Fr</t>
  </si>
  <si>
    <t>iC</t>
  </si>
  <si>
    <t>rf</t>
  </si>
  <si>
    <t>Dm</t>
  </si>
  <si>
    <t>Ru</t>
  </si>
  <si>
    <t>Co</t>
  </si>
  <si>
    <t>Va</t>
  </si>
  <si>
    <t>De</t>
  </si>
  <si>
    <t>Mi</t>
  </si>
  <si>
    <t>Ne</t>
  </si>
  <si>
    <t>Pi</t>
  </si>
  <si>
    <t>Wa</t>
  </si>
  <si>
    <t>Ma</t>
  </si>
  <si>
    <t>Fi</t>
  </si>
  <si>
    <t>Go</t>
  </si>
  <si>
    <t>Pe</t>
  </si>
  <si>
    <t>At</t>
  </si>
  <si>
    <r>
      <t xml:space="preserve">Ethereal, 2½-½: </t>
    </r>
    <r>
      <rPr>
        <sz val="9"/>
        <color theme="1" tint="0.499984740745262"/>
        <rFont val="Times New Roman"/>
        <family val="1"/>
      </rPr>
      <t>1=1</t>
    </r>
  </si>
  <si>
    <t>Arasan 22.1_94f0c64</t>
  </si>
  <si>
    <t>Pirarucu 3.3.5</t>
  </si>
  <si>
    <r>
      <t xml:space="preserve">Arasan, 2½-½: </t>
    </r>
    <r>
      <rPr>
        <sz val="9"/>
        <color theme="1" tint="0.499984740745262"/>
        <rFont val="Times New Roman"/>
        <family val="1"/>
      </rPr>
      <t>11=</t>
    </r>
  </si>
  <si>
    <t>Stoofvlees II a14</t>
  </si>
  <si>
    <t>Wasp 4.01</t>
  </si>
  <si>
    <r>
      <t xml:space="preserve">Stoofvlees,  2½-½: </t>
    </r>
    <r>
      <rPr>
        <sz val="9"/>
        <color theme="1" tint="0.499984740745262"/>
        <rFont val="Times New Roman"/>
        <family val="1"/>
      </rPr>
      <t>1</t>
    </r>
    <r>
      <rPr>
        <sz val="9"/>
        <color theme="1"/>
        <rFont val="Times New Roman"/>
        <family val="1"/>
      </rPr>
      <t>=</t>
    </r>
    <r>
      <rPr>
        <sz val="9"/>
        <color theme="1" tint="0.499984740745262"/>
        <rFont val="Times New Roman"/>
        <family val="1"/>
      </rPr>
      <t>1</t>
    </r>
  </si>
  <si>
    <t>Xiphos 0.6.1</t>
  </si>
  <si>
    <t>Marvin 4.0.0-a7</t>
  </si>
  <si>
    <r>
      <t xml:space="preserve">Xiphos, 4-2: </t>
    </r>
    <r>
      <rPr>
        <sz val="9"/>
        <color theme="1" tint="0.499984740745262"/>
        <rFont val="Times New Roman"/>
        <family val="1"/>
      </rPr>
      <t>====, 11</t>
    </r>
  </si>
  <si>
    <t>--</t>
  </si>
  <si>
    <t>Fire 8_beta</t>
  </si>
  <si>
    <t>Gogobello 2.2</t>
  </si>
  <si>
    <r>
      <t xml:space="preserve">Fire, 3-0: </t>
    </r>
    <r>
      <rPr>
        <sz val="9"/>
        <color theme="1" tint="0.499984740745262"/>
        <rFont val="Times New Roman"/>
        <family val="1"/>
      </rPr>
      <t>111</t>
    </r>
  </si>
  <si>
    <r>
      <t xml:space="preserve">Pedone,  2½-½: </t>
    </r>
    <r>
      <rPr>
        <sz val="9"/>
        <color theme="1" tint="0.499984740745262"/>
        <rFont val="Times New Roman"/>
        <family val="1"/>
      </rPr>
      <t>1</t>
    </r>
    <r>
      <rPr>
        <sz val="9"/>
        <color theme="1"/>
        <rFont val="Times New Roman"/>
        <family val="1"/>
      </rPr>
      <t>=</t>
    </r>
    <r>
      <rPr>
        <sz val="9"/>
        <color theme="1" tint="0.499984740745262"/>
        <rFont val="Times New Roman"/>
        <family val="1"/>
      </rPr>
      <t>1</t>
    </r>
  </si>
  <si>
    <t>Pedone 20200510</t>
  </si>
  <si>
    <t>Asymptote 0.9-dev</t>
  </si>
  <si>
    <r>
      <t xml:space="preserve">Stockfish,  2½-1½: </t>
    </r>
    <r>
      <rPr>
        <sz val="9"/>
        <color theme="1" tint="0.499984740745262"/>
        <rFont val="Times New Roman"/>
        <family val="1"/>
      </rPr>
      <t>=</t>
    </r>
    <r>
      <rPr>
        <sz val="9"/>
        <color theme="1"/>
        <rFont val="Times New Roman"/>
        <family val="1"/>
      </rPr>
      <t>=</t>
    </r>
    <r>
      <rPr>
        <sz val="9"/>
        <color theme="1" tint="0.499984740745262"/>
        <rFont val="Times New Roman"/>
        <family val="1"/>
      </rPr>
      <t>1=</t>
    </r>
  </si>
  <si>
    <r>
      <t xml:space="preserve">Komodo,  2½-1½: </t>
    </r>
    <r>
      <rPr>
        <sz val="9"/>
        <color theme="1" tint="0.499984740745262"/>
        <rFont val="Times New Roman"/>
        <family val="1"/>
      </rPr>
      <t>101=</t>
    </r>
  </si>
  <si>
    <r>
      <t xml:space="preserve">AllieStein, 2½-1½: </t>
    </r>
    <r>
      <rPr>
        <sz val="9"/>
        <color theme="1" tint="0.499984740745262"/>
        <rFont val="Times New Roman"/>
        <family val="1"/>
      </rPr>
      <t>==1=</t>
    </r>
  </si>
  <si>
    <r>
      <t xml:space="preserve">rofChade, 2½-1½: </t>
    </r>
    <r>
      <rPr>
        <sz val="9"/>
        <color theme="1" tint="0.499984740745262"/>
        <rFont val="Times New Roman"/>
        <family val="1"/>
      </rPr>
      <t>==1=</t>
    </r>
  </si>
  <si>
    <r>
      <t xml:space="preserve">LCZero, 2½-½: </t>
    </r>
    <r>
      <rPr>
        <sz val="9"/>
        <color theme="1" tint="0.499984740745262"/>
        <rFont val="Times New Roman"/>
        <family val="1"/>
      </rPr>
      <t>=11</t>
    </r>
  </si>
  <si>
    <r>
      <t xml:space="preserve">Ethereal, 2½-½: </t>
    </r>
    <r>
      <rPr>
        <sz val="9"/>
        <color theme="1" tint="0.499984740745262"/>
        <rFont val="Times New Roman"/>
        <family val="1"/>
      </rPr>
      <t>=11</t>
    </r>
  </si>
  <si>
    <r>
      <t xml:space="preserve">Xiphos, 2½-1½: </t>
    </r>
    <r>
      <rPr>
        <sz val="9"/>
        <color theme="1" tint="0.499984740745262"/>
        <rFont val="Times New Roman"/>
        <family val="1"/>
      </rPr>
      <t>=1==</t>
    </r>
  </si>
  <si>
    <r>
      <t xml:space="preserve">Fire, 2½-1½: </t>
    </r>
    <r>
      <rPr>
        <sz val="9"/>
        <color theme="1" tint="0.499984740745262"/>
        <rFont val="Times New Roman"/>
        <family val="1"/>
      </rPr>
      <t>1===</t>
    </r>
  </si>
  <si>
    <r>
      <t xml:space="preserve">Stockfish, 2½-1½: </t>
    </r>
    <r>
      <rPr>
        <sz val="9"/>
        <color theme="1" tint="0.499984740745262"/>
        <rFont val="Times New Roman"/>
        <family val="1"/>
      </rPr>
      <t>==1=</t>
    </r>
  </si>
  <si>
    <r>
      <t xml:space="preserve">AllieStein, 2½-½: </t>
    </r>
    <r>
      <rPr>
        <sz val="9"/>
        <color theme="1" tint="0.499984740745262"/>
        <rFont val="Times New Roman"/>
        <family val="1"/>
      </rPr>
      <t>1=1</t>
    </r>
  </si>
  <si>
    <r>
      <t xml:space="preserve">LCZero, 2½-1½: </t>
    </r>
    <r>
      <rPr>
        <sz val="9"/>
        <color theme="1" tint="0.499984740745262"/>
        <rFont val="Times New Roman"/>
        <family val="1"/>
      </rPr>
      <t>1===</t>
    </r>
  </si>
  <si>
    <t>48/1</t>
  </si>
  <si>
    <t>Fi-Go</t>
  </si>
  <si>
    <t>10/1</t>
  </si>
  <si>
    <t>Sc-To</t>
  </si>
  <si>
    <t>5/2</t>
  </si>
  <si>
    <t>Ig-Bo</t>
  </si>
  <si>
    <t>32/4</t>
  </si>
  <si>
    <t>Mi-De</t>
  </si>
  <si>
    <t>49/2</t>
  </si>
  <si>
    <t>Go-Fi</t>
  </si>
  <si>
    <t>14/2</t>
  </si>
  <si>
    <t>Ch-AS</t>
  </si>
  <si>
    <t>St-Ig</t>
  </si>
  <si>
    <t>6/2</t>
  </si>
  <si>
    <t>Sc-Ko</t>
  </si>
  <si>
    <t>29/3</t>
  </si>
  <si>
    <t>Fi-Pe</t>
  </si>
  <si>
    <t>20/1</t>
  </si>
  <si>
    <t>Et-Ar</t>
  </si>
  <si>
    <t>21/2</t>
  </si>
  <si>
    <t>Ar-Et</t>
  </si>
  <si>
    <t>18/2</t>
  </si>
  <si>
    <t>De-Lc</t>
  </si>
  <si>
    <t>8/1</t>
  </si>
  <si>
    <t>Lc-Et</t>
  </si>
  <si>
    <t>Xi-Fi</t>
  </si>
  <si>
    <t>St-Ko</t>
  </si>
  <si>
    <r>
      <t>Fire, 7½-6½:</t>
    </r>
    <r>
      <rPr>
        <sz val="9"/>
        <color theme="1" tint="0.499984740745262"/>
        <rFont val="Times New Roman"/>
        <family val="1"/>
      </rPr>
      <t>====, =(x8)=1</t>
    </r>
  </si>
  <si>
    <t>18/7</t>
  </si>
  <si>
    <t>16/5</t>
  </si>
  <si>
    <t>St-AS</t>
  </si>
  <si>
    <r>
      <t xml:space="preserve">LCZero, 2½-1½: </t>
    </r>
    <r>
      <rPr>
        <sz val="9"/>
        <color theme="1" tint="0.499984740745262"/>
        <rFont val="Times New Roman"/>
        <family val="1"/>
      </rPr>
      <t>==1=</t>
    </r>
  </si>
  <si>
    <r>
      <t xml:space="preserve">AllieStein, 3½-2½: </t>
    </r>
    <r>
      <rPr>
        <sz val="9"/>
        <color theme="1" tint="0.499984740745262"/>
        <rFont val="Times New Roman"/>
        <family val="1"/>
      </rPr>
      <t>====, =1</t>
    </r>
  </si>
  <si>
    <t>AS-St</t>
  </si>
  <si>
    <t>9/3</t>
  </si>
  <si>
    <t>Lc-Fi</t>
  </si>
  <si>
    <r>
      <t xml:space="preserve">Stockfish, 2½-½: </t>
    </r>
    <r>
      <rPr>
        <sz val="9"/>
        <color theme="1" tint="0.499984740745262"/>
        <rFont val="Times New Roman"/>
        <family val="1"/>
      </rPr>
      <t>1=1</t>
    </r>
  </si>
  <si>
    <t>St-Fi</t>
  </si>
  <si>
    <t>Fi-St</t>
  </si>
  <si>
    <t>1, 48</t>
  </si>
  <si>
    <t>1, 5</t>
  </si>
  <si>
    <t>1, 49</t>
  </si>
  <si>
    <t>1, 14</t>
  </si>
  <si>
    <t>B, F</t>
  </si>
  <si>
    <t>AS-Lc</t>
  </si>
  <si>
    <t>Lc-AS</t>
  </si>
  <si>
    <r>
      <t xml:space="preserve">AllieStein,  2½-1½: </t>
    </r>
    <r>
      <rPr>
        <sz val="9"/>
        <color theme="1" tint="0.499984740745262"/>
        <rFont val="Times New Roman"/>
        <family val="1"/>
      </rPr>
      <t>1===</t>
    </r>
  </si>
  <si>
    <t>TCEC Cup 6: Shortest/longest games</t>
  </si>
  <si>
    <t>Bronze F.</t>
  </si>
  <si>
    <t>QF, 8</t>
  </si>
  <si>
    <r>
      <t>QF,</t>
    </r>
    <r>
      <rPr>
        <sz val="5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16</t>
    </r>
  </si>
  <si>
    <t>Bronze Final &amp; Final Pairings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</si>
</sst>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.0"/>
    <numFmt numFmtId="166" formatCode="0.000"/>
    <numFmt numFmtId="167" formatCode="00.00"/>
  </numFmts>
  <fonts count="2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Wingdings"/>
      <charset val="2"/>
    </font>
    <font>
      <sz val="9"/>
      <color theme="1"/>
      <name val="Calibri"/>
      <family val="2"/>
    </font>
    <font>
      <sz val="16"/>
      <color theme="1"/>
      <name val="Times New Roman"/>
      <family val="1"/>
    </font>
    <font>
      <b/>
      <sz val="16"/>
      <color theme="1"/>
      <name val="Symbol"/>
      <family val="1"/>
      <charset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 tint="0.34998626667073579"/>
      <name val="Wingdings"/>
      <charset val="2"/>
    </font>
    <font>
      <sz val="9"/>
      <color theme="1" tint="0.499984740745262"/>
      <name val="Times New Roman"/>
      <family val="1"/>
    </font>
    <font>
      <b/>
      <sz val="14"/>
      <color theme="1"/>
      <name val="Calibri"/>
      <family val="2"/>
      <scheme val="minor"/>
    </font>
    <font>
      <sz val="6"/>
      <color theme="1"/>
      <name val="Wingdings"/>
      <charset val="2"/>
    </font>
    <font>
      <sz val="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167" fontId="12" fillId="2" borderId="0" xfId="0" applyNumberFormat="1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2" fontId="2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" fontId="2" fillId="0" borderId="6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7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2" fontId="15" fillId="0" borderId="2" xfId="0" quotePrefix="1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3" xfId="0" applyNumberFormat="1" applyFont="1" applyBorder="1" applyAlignment="1">
      <alignment horizontal="center" vertical="center" textRotation="90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quotePrefix="1" applyNumberFormat="1" applyFont="1" applyBorder="1" applyAlignment="1">
      <alignment horizontal="center" vertical="center"/>
    </xf>
    <xf numFmtId="2" fontId="2" fillId="0" borderId="9" xfId="0" quotePrefix="1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12" fillId="2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2" fontId="15" fillId="0" borderId="7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7" xfId="0" quotePrefix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zoomScale="170" zoomScaleNormal="170" workbookViewId="0">
      <pane ySplit="8" topLeftCell="A83" activePane="bottomLeft" state="frozen"/>
      <selection pane="bottomLeft" activeCell="A94" sqref="A94"/>
    </sheetView>
  </sheetViews>
  <sheetFormatPr defaultColWidth="9.109375" defaultRowHeight="21" x14ac:dyDescent="0.3"/>
  <cols>
    <col min="1" max="1" width="1.6640625" style="7" customWidth="1"/>
    <col min="2" max="2" width="3.6640625" style="10" customWidth="1"/>
    <col min="3" max="3" width="1.6640625" style="7" customWidth="1"/>
    <col min="4" max="4" width="3.6640625" style="6" customWidth="1"/>
    <col min="5" max="5" width="1.6640625" style="6" hidden="1" customWidth="1"/>
    <col min="6" max="6" width="2.6640625" style="8" customWidth="1"/>
    <col min="7" max="7" width="2.33203125" style="6" customWidth="1"/>
    <col min="8" max="8" width="4.33203125" style="14" customWidth="1"/>
    <col min="9" max="9" width="4.33203125" style="21" hidden="1" customWidth="1"/>
    <col min="10" max="10" width="4.33203125" style="6" customWidth="1"/>
    <col min="11" max="11" width="4.33203125" style="6" hidden="1" customWidth="1"/>
    <col min="12" max="12" width="2.33203125" style="6" customWidth="1"/>
    <col min="13" max="13" width="2.6640625" style="8" customWidth="1"/>
    <col min="14" max="14" width="27.6640625" style="6" customWidth="1"/>
    <col min="15" max="15" width="1.6640625" style="44" customWidth="1"/>
    <col min="16" max="16" width="4.6640625" style="45" customWidth="1"/>
    <col min="17" max="17" width="25.6640625" style="12" customWidth="1"/>
    <col min="18" max="18" width="2.6640625" style="19" customWidth="1"/>
    <col min="19" max="19" width="5.5546875" style="31" customWidth="1"/>
    <col min="20" max="20" width="4.33203125" style="21" customWidth="1"/>
    <col min="21" max="16384" width="9.109375" style="7"/>
  </cols>
  <sheetData>
    <row r="1" spans="1:20" ht="17.100000000000001" customHeight="1" x14ac:dyDescent="0.3">
      <c r="A1" s="9" t="s">
        <v>56</v>
      </c>
      <c r="B1" s="9"/>
      <c r="C1" s="9"/>
    </row>
    <row r="2" spans="1:20" ht="11.1" customHeight="1" x14ac:dyDescent="0.3">
      <c r="Q2" s="12" t="s">
        <v>24</v>
      </c>
    </row>
    <row r="3" spans="1:20" s="4" customFormat="1" ht="11.1" customHeight="1" x14ac:dyDescent="0.3">
      <c r="B3" s="1"/>
      <c r="D3" s="3"/>
      <c r="E3" s="3"/>
      <c r="F3" s="2"/>
      <c r="G3" s="3"/>
      <c r="H3" s="15">
        <f>SUM(H11:H42)/16</f>
        <v>194.75</v>
      </c>
      <c r="I3" s="22"/>
      <c r="J3" s="3"/>
      <c r="K3" s="3"/>
      <c r="L3" s="3"/>
      <c r="M3" s="2"/>
      <c r="N3" s="5"/>
      <c r="O3" s="44"/>
      <c r="P3" s="45"/>
      <c r="Q3" s="16"/>
      <c r="R3" s="49"/>
      <c r="S3" s="32"/>
      <c r="T3" s="22"/>
    </row>
    <row r="4" spans="1:20" ht="11.1" hidden="1" customHeight="1" x14ac:dyDescent="0.3">
      <c r="N4" s="3"/>
      <c r="Q4" s="16"/>
      <c r="R4" s="49"/>
    </row>
    <row r="5" spans="1:20" ht="11.1" hidden="1" customHeight="1" x14ac:dyDescent="0.3">
      <c r="N5" s="5"/>
      <c r="Q5" s="13"/>
      <c r="R5" s="24"/>
      <c r="S5" s="33"/>
      <c r="T5" s="23"/>
    </row>
    <row r="6" spans="1:20" ht="11.1" hidden="1" customHeight="1" x14ac:dyDescent="0.3">
      <c r="N6" s="5"/>
      <c r="Q6" s="13"/>
      <c r="R6" s="24"/>
      <c r="S6" s="32"/>
      <c r="T6" s="22"/>
    </row>
    <row r="7" spans="1:20" ht="11.1" hidden="1" customHeight="1" x14ac:dyDescent="0.3">
      <c r="I7" s="24">
        <f>SUM(I11:I88)</f>
        <v>1835.3000000000002</v>
      </c>
      <c r="N7" s="5"/>
      <c r="R7" s="131">
        <f>SUM(R11:R91)</f>
        <v>155</v>
      </c>
      <c r="S7" s="132"/>
      <c r="T7" s="24"/>
    </row>
    <row r="8" spans="1:20" ht="11.1" hidden="1" customHeight="1" x14ac:dyDescent="0.3"/>
    <row r="9" spans="1:20" s="10" customFormat="1" ht="12" customHeight="1" x14ac:dyDescent="0.3">
      <c r="B9" s="10">
        <v>1</v>
      </c>
      <c r="D9" s="148" t="s">
        <v>13</v>
      </c>
      <c r="E9" s="39"/>
      <c r="F9" s="148" t="s">
        <v>0</v>
      </c>
      <c r="G9" s="150" t="s">
        <v>44</v>
      </c>
      <c r="H9" s="41" t="s">
        <v>19</v>
      </c>
      <c r="I9" s="179" t="s">
        <v>29</v>
      </c>
      <c r="J9" s="154" t="s">
        <v>19</v>
      </c>
      <c r="K9" s="41"/>
      <c r="L9" s="160" t="s">
        <v>57</v>
      </c>
      <c r="M9" s="144" t="s">
        <v>18</v>
      </c>
      <c r="N9" s="154" t="s">
        <v>26</v>
      </c>
      <c r="O9" s="172"/>
      <c r="P9" s="154" t="s">
        <v>29</v>
      </c>
      <c r="Q9" s="154" t="s">
        <v>25</v>
      </c>
      <c r="R9" s="190" t="s">
        <v>53</v>
      </c>
      <c r="S9" s="184" t="s">
        <v>28</v>
      </c>
      <c r="T9" s="179" t="s">
        <v>49</v>
      </c>
    </row>
    <row r="10" spans="1:20" s="1" customFormat="1" ht="12" customHeight="1" x14ac:dyDescent="0.3">
      <c r="D10" s="149"/>
      <c r="E10" s="40"/>
      <c r="F10" s="149"/>
      <c r="G10" s="151"/>
      <c r="H10" s="20" t="s">
        <v>23</v>
      </c>
      <c r="I10" s="180"/>
      <c r="J10" s="149"/>
      <c r="K10" s="40"/>
      <c r="L10" s="151"/>
      <c r="M10" s="145"/>
      <c r="N10" s="149"/>
      <c r="O10" s="173"/>
      <c r="P10" s="149"/>
      <c r="Q10" s="149"/>
      <c r="R10" s="191"/>
      <c r="S10" s="185"/>
      <c r="T10" s="180"/>
    </row>
    <row r="11" spans="1:20" s="4" customFormat="1" ht="12" customHeight="1" x14ac:dyDescent="0.3">
      <c r="B11" s="1"/>
      <c r="D11" s="59" t="s">
        <v>11</v>
      </c>
      <c r="E11" s="59"/>
      <c r="F11" s="174">
        <v>1</v>
      </c>
      <c r="G11" s="81" t="s">
        <v>22</v>
      </c>
      <c r="H11" s="143">
        <f>J11-J12</f>
        <v>222</v>
      </c>
      <c r="I11" s="175">
        <v>92.1</v>
      </c>
      <c r="J11" s="59">
        <v>3551</v>
      </c>
      <c r="K11" s="59">
        <v>1</v>
      </c>
      <c r="L11" s="59" t="s">
        <v>8</v>
      </c>
      <c r="M11" s="62">
        <v>1</v>
      </c>
      <c r="N11" s="59" t="s">
        <v>60</v>
      </c>
      <c r="O11" s="171" t="s">
        <v>27</v>
      </c>
      <c r="P11" s="136">
        <v>78.14</v>
      </c>
      <c r="Q11" s="187" t="s">
        <v>62</v>
      </c>
      <c r="R11" s="187">
        <v>3</v>
      </c>
      <c r="S11" s="138">
        <v>100</v>
      </c>
      <c r="T11" s="199" t="s">
        <v>41</v>
      </c>
    </row>
    <row r="12" spans="1:20" s="4" customFormat="1" ht="12" customHeight="1" x14ac:dyDescent="0.3">
      <c r="B12" s="1"/>
      <c r="D12" s="51" t="s">
        <v>91</v>
      </c>
      <c r="E12" s="51"/>
      <c r="F12" s="146"/>
      <c r="G12" s="17" t="s">
        <v>22</v>
      </c>
      <c r="H12" s="133"/>
      <c r="I12" s="176"/>
      <c r="J12" s="50">
        <v>3329</v>
      </c>
      <c r="K12" s="50">
        <v>1</v>
      </c>
      <c r="L12" s="11">
        <v>2</v>
      </c>
      <c r="M12" s="51">
        <v>17</v>
      </c>
      <c r="N12" s="50" t="s">
        <v>61</v>
      </c>
      <c r="O12" s="153"/>
      <c r="P12" s="136"/>
      <c r="Q12" s="188"/>
      <c r="R12" s="188"/>
      <c r="S12" s="136"/>
      <c r="T12" s="198"/>
    </row>
    <row r="13" spans="1:20" s="4" customFormat="1" ht="12" customHeight="1" x14ac:dyDescent="0.3">
      <c r="B13" s="1"/>
      <c r="D13" s="51" t="s">
        <v>92</v>
      </c>
      <c r="E13" s="50"/>
      <c r="F13" s="146">
        <v>2</v>
      </c>
      <c r="G13" s="38" t="s">
        <v>48</v>
      </c>
      <c r="H13" s="133">
        <f>J13-J14</f>
        <v>144</v>
      </c>
      <c r="I13" s="176">
        <v>47.3</v>
      </c>
      <c r="J13" s="50">
        <v>3424</v>
      </c>
      <c r="K13" s="50">
        <v>1</v>
      </c>
      <c r="L13" s="50">
        <v>1</v>
      </c>
      <c r="M13" s="51">
        <v>9</v>
      </c>
      <c r="N13" s="50" t="s">
        <v>63</v>
      </c>
      <c r="O13" s="153" t="s">
        <v>27</v>
      </c>
      <c r="P13" s="136">
        <v>69.290000000000006</v>
      </c>
      <c r="Q13" s="189" t="s">
        <v>74</v>
      </c>
      <c r="R13" s="133">
        <v>3</v>
      </c>
      <c r="S13" s="136">
        <f>100/6</f>
        <v>16.666666666666668</v>
      </c>
      <c r="T13" s="141" t="s">
        <v>65</v>
      </c>
    </row>
    <row r="14" spans="1:20" s="4" customFormat="1" ht="12" customHeight="1" x14ac:dyDescent="0.3">
      <c r="B14" s="1"/>
      <c r="D14" s="51" t="s">
        <v>93</v>
      </c>
      <c r="E14" s="51"/>
      <c r="F14" s="146"/>
      <c r="G14" s="17" t="s">
        <v>22</v>
      </c>
      <c r="H14" s="133"/>
      <c r="I14" s="176"/>
      <c r="J14" s="50">
        <v>3280</v>
      </c>
      <c r="K14" s="50">
        <v>1</v>
      </c>
      <c r="L14" s="50">
        <v>3</v>
      </c>
      <c r="M14" s="51">
        <v>25</v>
      </c>
      <c r="N14" s="50" t="s">
        <v>64</v>
      </c>
      <c r="O14" s="153"/>
      <c r="P14" s="136"/>
      <c r="Q14" s="159"/>
      <c r="R14" s="133"/>
      <c r="S14" s="136"/>
      <c r="T14" s="198"/>
    </row>
    <row r="15" spans="1:20" s="4" customFormat="1" ht="12" customHeight="1" x14ac:dyDescent="0.3">
      <c r="B15" s="1"/>
      <c r="D15" s="51" t="s">
        <v>12</v>
      </c>
      <c r="E15" s="50"/>
      <c r="F15" s="146">
        <v>3</v>
      </c>
      <c r="G15" s="17" t="s">
        <v>22</v>
      </c>
      <c r="H15" s="133">
        <f>J15-J16</f>
        <v>211</v>
      </c>
      <c r="I15" s="155">
        <v>72.8</v>
      </c>
      <c r="J15" s="50">
        <v>3509</v>
      </c>
      <c r="K15" s="50">
        <v>1</v>
      </c>
      <c r="L15" s="50" t="s">
        <v>8</v>
      </c>
      <c r="M15" s="51">
        <v>5</v>
      </c>
      <c r="N15" s="50" t="s">
        <v>66</v>
      </c>
      <c r="O15" s="153" t="s">
        <v>27</v>
      </c>
      <c r="P15" s="136">
        <v>76.989999999999995</v>
      </c>
      <c r="Q15" s="189" t="s">
        <v>73</v>
      </c>
      <c r="R15" s="133">
        <v>3</v>
      </c>
      <c r="S15" s="136">
        <f>500/(2*R15)</f>
        <v>83.333333333333329</v>
      </c>
      <c r="T15" s="141" t="s">
        <v>43</v>
      </c>
    </row>
    <row r="16" spans="1:20" s="4" customFormat="1" ht="12" customHeight="1" x14ac:dyDescent="0.3">
      <c r="B16" s="1"/>
      <c r="D16" s="51" t="s">
        <v>94</v>
      </c>
      <c r="E16" s="51"/>
      <c r="F16" s="146"/>
      <c r="G16" s="38" t="s">
        <v>48</v>
      </c>
      <c r="H16" s="133"/>
      <c r="I16" s="155"/>
      <c r="J16" s="50">
        <v>3298</v>
      </c>
      <c r="K16" s="50">
        <v>1</v>
      </c>
      <c r="L16" s="50">
        <v>2</v>
      </c>
      <c r="M16" s="51">
        <v>21</v>
      </c>
      <c r="N16" s="50" t="s">
        <v>58</v>
      </c>
      <c r="O16" s="153"/>
      <c r="P16" s="136"/>
      <c r="Q16" s="159"/>
      <c r="R16" s="133"/>
      <c r="S16" s="136"/>
      <c r="T16" s="198"/>
    </row>
    <row r="17" spans="2:20" s="4" customFormat="1" ht="12" customHeight="1" x14ac:dyDescent="0.3">
      <c r="B17" s="1"/>
      <c r="D17" s="51" t="s">
        <v>95</v>
      </c>
      <c r="E17" s="50"/>
      <c r="F17" s="146">
        <v>4</v>
      </c>
      <c r="G17" s="17" t="s">
        <v>22</v>
      </c>
      <c r="H17" s="133">
        <f>J17-J18</f>
        <v>240</v>
      </c>
      <c r="I17" s="155">
        <v>63.2</v>
      </c>
      <c r="J17" s="50">
        <v>3447</v>
      </c>
      <c r="K17" s="50">
        <v>1</v>
      </c>
      <c r="L17" s="50">
        <v>1</v>
      </c>
      <c r="M17" s="51">
        <v>13</v>
      </c>
      <c r="N17" s="50" t="s">
        <v>67</v>
      </c>
      <c r="O17" s="153" t="s">
        <v>27</v>
      </c>
      <c r="P17" s="136">
        <v>79.95</v>
      </c>
      <c r="Q17" s="133" t="s">
        <v>78</v>
      </c>
      <c r="R17" s="133">
        <v>3</v>
      </c>
      <c r="S17" s="136">
        <v>100</v>
      </c>
      <c r="T17" s="141" t="s">
        <v>41</v>
      </c>
    </row>
    <row r="18" spans="2:20" s="4" customFormat="1" ht="12" customHeight="1" x14ac:dyDescent="0.3">
      <c r="B18" s="1"/>
      <c r="D18" s="51" t="s">
        <v>96</v>
      </c>
      <c r="E18" s="51"/>
      <c r="F18" s="146"/>
      <c r="G18" s="17" t="s">
        <v>22</v>
      </c>
      <c r="H18" s="133"/>
      <c r="I18" s="155"/>
      <c r="J18" s="50">
        <v>3207</v>
      </c>
      <c r="K18" s="50">
        <v>1</v>
      </c>
      <c r="L18" s="50">
        <v>3</v>
      </c>
      <c r="M18" s="51">
        <v>29</v>
      </c>
      <c r="N18" s="50" t="s">
        <v>68</v>
      </c>
      <c r="O18" s="153"/>
      <c r="P18" s="136"/>
      <c r="Q18" s="133"/>
      <c r="R18" s="133"/>
      <c r="S18" s="136"/>
      <c r="T18" s="198"/>
    </row>
    <row r="19" spans="2:20" s="4" customFormat="1" ht="12" customHeight="1" x14ac:dyDescent="0.3">
      <c r="B19" s="1"/>
      <c r="D19" s="51" t="s">
        <v>40</v>
      </c>
      <c r="E19" s="50"/>
      <c r="F19" s="146">
        <v>5</v>
      </c>
      <c r="G19" s="38" t="s">
        <v>48</v>
      </c>
      <c r="H19" s="133">
        <f>J19-J20</f>
        <v>245</v>
      </c>
      <c r="I19" s="155">
        <v>87.7</v>
      </c>
      <c r="J19" s="50">
        <v>3537</v>
      </c>
      <c r="K19" s="50">
        <v>1</v>
      </c>
      <c r="L19" s="50" t="s">
        <v>8</v>
      </c>
      <c r="M19" s="51">
        <v>3</v>
      </c>
      <c r="N19" s="50" t="s">
        <v>69</v>
      </c>
      <c r="O19" s="153" t="s">
        <v>27</v>
      </c>
      <c r="P19" s="136">
        <v>80.44</v>
      </c>
      <c r="Q19" s="133" t="s">
        <v>70</v>
      </c>
      <c r="R19" s="133">
        <v>3</v>
      </c>
      <c r="S19" s="136">
        <v>100</v>
      </c>
      <c r="T19" s="141" t="s">
        <v>41</v>
      </c>
    </row>
    <row r="20" spans="2:20" s="4" customFormat="1" ht="12" customHeight="1" x14ac:dyDescent="0.3">
      <c r="B20" s="1"/>
      <c r="D20" s="51" t="s">
        <v>6</v>
      </c>
      <c r="E20" s="51"/>
      <c r="F20" s="146"/>
      <c r="G20" s="38" t="s">
        <v>48</v>
      </c>
      <c r="H20" s="133"/>
      <c r="I20" s="155"/>
      <c r="J20" s="50">
        <v>3292</v>
      </c>
      <c r="K20" s="50">
        <v>1</v>
      </c>
      <c r="L20" s="50">
        <v>2</v>
      </c>
      <c r="M20" s="51">
        <v>19</v>
      </c>
      <c r="N20" s="50" t="s">
        <v>51</v>
      </c>
      <c r="O20" s="153"/>
      <c r="P20" s="136"/>
      <c r="Q20" s="133"/>
      <c r="R20" s="133"/>
      <c r="S20" s="136"/>
      <c r="T20" s="198"/>
    </row>
    <row r="21" spans="2:20" s="4" customFormat="1" ht="12" customHeight="1" x14ac:dyDescent="0.3">
      <c r="B21" s="1"/>
      <c r="D21" s="51" t="s">
        <v>97</v>
      </c>
      <c r="E21" s="50"/>
      <c r="F21" s="146">
        <v>6</v>
      </c>
      <c r="G21" s="38" t="s">
        <v>48</v>
      </c>
      <c r="H21" s="133">
        <f>J21-J22</f>
        <v>129</v>
      </c>
      <c r="I21" s="155">
        <v>58.6</v>
      </c>
      <c r="J21" s="50">
        <v>3384</v>
      </c>
      <c r="K21" s="50">
        <v>1</v>
      </c>
      <c r="L21" s="50">
        <v>1</v>
      </c>
      <c r="M21" s="51">
        <v>11</v>
      </c>
      <c r="N21" s="83" t="s">
        <v>71</v>
      </c>
      <c r="O21" s="153" t="s">
        <v>27</v>
      </c>
      <c r="P21" s="136">
        <v>67.42</v>
      </c>
      <c r="Q21" s="133" t="s">
        <v>75</v>
      </c>
      <c r="R21" s="133">
        <v>3</v>
      </c>
      <c r="S21" s="136">
        <v>100</v>
      </c>
      <c r="T21" s="141" t="s">
        <v>42</v>
      </c>
    </row>
    <row r="22" spans="2:20" s="4" customFormat="1" ht="12" customHeight="1" x14ac:dyDescent="0.3">
      <c r="B22" s="1"/>
      <c r="D22" s="51" t="s">
        <v>98</v>
      </c>
      <c r="E22" s="51"/>
      <c r="F22" s="146"/>
      <c r="G22" s="38" t="s">
        <v>48</v>
      </c>
      <c r="H22" s="133"/>
      <c r="I22" s="155"/>
      <c r="J22" s="50">
        <v>3255</v>
      </c>
      <c r="K22" s="50">
        <v>1</v>
      </c>
      <c r="L22" s="50">
        <v>3</v>
      </c>
      <c r="M22" s="51">
        <v>27</v>
      </c>
      <c r="N22" s="50" t="s">
        <v>72</v>
      </c>
      <c r="O22" s="153"/>
      <c r="P22" s="136"/>
      <c r="Q22" s="133"/>
      <c r="R22" s="133"/>
      <c r="S22" s="136"/>
      <c r="T22" s="198"/>
    </row>
    <row r="23" spans="2:20" s="4" customFormat="1" ht="12" customHeight="1" x14ac:dyDescent="0.3">
      <c r="B23" s="1"/>
      <c r="D23" s="51" t="s">
        <v>99</v>
      </c>
      <c r="E23" s="50"/>
      <c r="F23" s="146">
        <v>7</v>
      </c>
      <c r="G23" s="17" t="s">
        <v>22</v>
      </c>
      <c r="H23" s="133">
        <f>J23-J24</f>
        <v>138</v>
      </c>
      <c r="I23" s="155">
        <v>86.3</v>
      </c>
      <c r="J23" s="50">
        <v>3434</v>
      </c>
      <c r="K23" s="50">
        <v>1</v>
      </c>
      <c r="L23" s="50">
        <v>1</v>
      </c>
      <c r="M23" s="51">
        <v>7</v>
      </c>
      <c r="N23" s="50" t="s">
        <v>76</v>
      </c>
      <c r="O23" s="153" t="s">
        <v>27</v>
      </c>
      <c r="P23" s="136">
        <v>68.55</v>
      </c>
      <c r="Q23" s="186" t="s">
        <v>79</v>
      </c>
      <c r="R23" s="133">
        <v>4</v>
      </c>
      <c r="S23" s="136">
        <v>75</v>
      </c>
      <c r="T23" s="141" t="s">
        <v>41</v>
      </c>
    </row>
    <row r="24" spans="2:20" s="4" customFormat="1" ht="12" customHeight="1" x14ac:dyDescent="0.3">
      <c r="B24" s="1"/>
      <c r="D24" s="51" t="s">
        <v>100</v>
      </c>
      <c r="E24" s="51"/>
      <c r="F24" s="146"/>
      <c r="G24" s="17" t="s">
        <v>22</v>
      </c>
      <c r="H24" s="133"/>
      <c r="I24" s="155"/>
      <c r="J24" s="50">
        <v>3296</v>
      </c>
      <c r="K24" s="50">
        <v>1</v>
      </c>
      <c r="L24" s="50">
        <v>3</v>
      </c>
      <c r="M24" s="51">
        <v>23</v>
      </c>
      <c r="N24" s="50" t="s">
        <v>77</v>
      </c>
      <c r="O24" s="153"/>
      <c r="P24" s="136"/>
      <c r="Q24" s="133"/>
      <c r="R24" s="133"/>
      <c r="S24" s="136"/>
      <c r="T24" s="198"/>
    </row>
    <row r="25" spans="2:20" s="4" customFormat="1" ht="12" customHeight="1" x14ac:dyDescent="0.3">
      <c r="B25" s="1"/>
      <c r="D25" s="51" t="s">
        <v>101</v>
      </c>
      <c r="E25" s="50"/>
      <c r="F25" s="146">
        <v>8</v>
      </c>
      <c r="G25" s="17" t="s">
        <v>22</v>
      </c>
      <c r="H25" s="133">
        <f>J25-J26</f>
        <v>243</v>
      </c>
      <c r="I25" s="155">
        <v>50.8</v>
      </c>
      <c r="J25" s="50">
        <v>3402</v>
      </c>
      <c r="K25" s="50">
        <v>1</v>
      </c>
      <c r="L25" s="50">
        <v>2</v>
      </c>
      <c r="M25" s="51">
        <v>15</v>
      </c>
      <c r="N25" s="50" t="s">
        <v>80</v>
      </c>
      <c r="O25" s="153" t="s">
        <v>27</v>
      </c>
      <c r="P25" s="136">
        <v>80.25</v>
      </c>
      <c r="Q25" s="133" t="s">
        <v>82</v>
      </c>
      <c r="R25" s="133">
        <v>3</v>
      </c>
      <c r="S25" s="136">
        <f>250/R25</f>
        <v>83.333333333333329</v>
      </c>
      <c r="T25" s="141" t="s">
        <v>43</v>
      </c>
    </row>
    <row r="26" spans="2:20" s="4" customFormat="1" ht="12" customHeight="1" x14ac:dyDescent="0.3">
      <c r="B26" s="1"/>
      <c r="D26" s="51" t="s">
        <v>102</v>
      </c>
      <c r="E26" s="51"/>
      <c r="F26" s="146"/>
      <c r="G26" s="17" t="s">
        <v>22</v>
      </c>
      <c r="H26" s="133"/>
      <c r="I26" s="155"/>
      <c r="J26" s="50">
        <v>3159</v>
      </c>
      <c r="K26" s="50">
        <v>1</v>
      </c>
      <c r="L26" s="50" t="s">
        <v>59</v>
      </c>
      <c r="M26" s="51">
        <v>31</v>
      </c>
      <c r="N26" s="50" t="s">
        <v>81</v>
      </c>
      <c r="O26" s="153"/>
      <c r="P26" s="136"/>
      <c r="Q26" s="133"/>
      <c r="R26" s="133"/>
      <c r="S26" s="136"/>
      <c r="T26" s="198"/>
    </row>
    <row r="27" spans="2:20" s="4" customFormat="1" ht="12" customHeight="1" x14ac:dyDescent="0.3">
      <c r="B27" s="1"/>
      <c r="D27" s="51" t="s">
        <v>15</v>
      </c>
      <c r="E27" s="50"/>
      <c r="F27" s="146">
        <v>9</v>
      </c>
      <c r="G27" s="17" t="s">
        <v>22</v>
      </c>
      <c r="H27" s="133">
        <f>J27-J28</f>
        <v>186</v>
      </c>
      <c r="I27" s="155">
        <v>97.4</v>
      </c>
      <c r="J27" s="50">
        <v>3553</v>
      </c>
      <c r="K27" s="50">
        <v>1</v>
      </c>
      <c r="L27" s="50" t="s">
        <v>8</v>
      </c>
      <c r="M27" s="51">
        <v>2</v>
      </c>
      <c r="N27" s="50" t="s">
        <v>84</v>
      </c>
      <c r="O27" s="153" t="s">
        <v>27</v>
      </c>
      <c r="P27" s="136">
        <v>74.25</v>
      </c>
      <c r="Q27" s="133" t="s">
        <v>83</v>
      </c>
      <c r="R27" s="133">
        <v>3</v>
      </c>
      <c r="S27" s="136">
        <f>250/R27</f>
        <v>83.333333333333329</v>
      </c>
      <c r="T27" s="141" t="s">
        <v>41</v>
      </c>
    </row>
    <row r="28" spans="2:20" s="4" customFormat="1" ht="12" customHeight="1" x14ac:dyDescent="0.3">
      <c r="B28" s="1"/>
      <c r="D28" s="51" t="s">
        <v>103</v>
      </c>
      <c r="E28" s="51"/>
      <c r="F28" s="146"/>
      <c r="G28" s="38" t="s">
        <v>48</v>
      </c>
      <c r="H28" s="133"/>
      <c r="I28" s="155"/>
      <c r="J28" s="50">
        <v>3367</v>
      </c>
      <c r="K28" s="50">
        <v>1</v>
      </c>
      <c r="L28" s="50">
        <v>2</v>
      </c>
      <c r="M28" s="51">
        <v>18</v>
      </c>
      <c r="N28" s="50" t="s">
        <v>85</v>
      </c>
      <c r="O28" s="153"/>
      <c r="P28" s="136"/>
      <c r="Q28" s="133"/>
      <c r="R28" s="133"/>
      <c r="S28" s="136"/>
      <c r="T28" s="198"/>
    </row>
    <row r="29" spans="2:20" s="4" customFormat="1" ht="12" customHeight="1" x14ac:dyDescent="0.3">
      <c r="B29" s="1"/>
      <c r="D29" s="51" t="s">
        <v>104</v>
      </c>
      <c r="E29" s="50"/>
      <c r="F29" s="146">
        <v>10</v>
      </c>
      <c r="G29" s="38" t="s">
        <v>48</v>
      </c>
      <c r="H29" s="133">
        <f>J29-J30</f>
        <v>170</v>
      </c>
      <c r="I29" s="155">
        <v>61.7</v>
      </c>
      <c r="J29" s="50">
        <v>3420</v>
      </c>
      <c r="K29" s="50">
        <v>1</v>
      </c>
      <c r="L29" s="50">
        <v>1</v>
      </c>
      <c r="M29" s="51">
        <v>10</v>
      </c>
      <c r="N29" s="50" t="s">
        <v>86</v>
      </c>
      <c r="O29" s="153" t="s">
        <v>27</v>
      </c>
      <c r="P29" s="136">
        <v>72.41</v>
      </c>
      <c r="Q29" s="133" t="s">
        <v>88</v>
      </c>
      <c r="R29" s="133">
        <v>4</v>
      </c>
      <c r="S29" s="136">
        <f>250/R29</f>
        <v>62.5</v>
      </c>
      <c r="T29" s="141" t="s">
        <v>52</v>
      </c>
    </row>
    <row r="30" spans="2:20" s="4" customFormat="1" ht="12" customHeight="1" x14ac:dyDescent="0.3">
      <c r="B30" s="1"/>
      <c r="D30" s="51" t="s">
        <v>105</v>
      </c>
      <c r="E30" s="51"/>
      <c r="F30" s="146"/>
      <c r="G30" s="17" t="s">
        <v>22</v>
      </c>
      <c r="H30" s="133"/>
      <c r="I30" s="155"/>
      <c r="J30" s="50">
        <v>3250</v>
      </c>
      <c r="K30" s="50">
        <v>1</v>
      </c>
      <c r="L30" s="50">
        <v>3</v>
      </c>
      <c r="M30" s="51">
        <v>26</v>
      </c>
      <c r="N30" s="50" t="s">
        <v>87</v>
      </c>
      <c r="O30" s="153"/>
      <c r="P30" s="136"/>
      <c r="Q30" s="133"/>
      <c r="R30" s="133"/>
      <c r="S30" s="136"/>
      <c r="T30" s="198"/>
    </row>
    <row r="31" spans="2:20" s="4" customFormat="1" ht="12" customHeight="1" x14ac:dyDescent="0.3">
      <c r="B31" s="1"/>
      <c r="D31" s="51" t="s">
        <v>7</v>
      </c>
      <c r="E31" s="50"/>
      <c r="F31" s="146">
        <v>11</v>
      </c>
      <c r="G31" s="17" t="s">
        <v>22</v>
      </c>
      <c r="H31" s="133">
        <f>J31-J32</f>
        <v>166</v>
      </c>
      <c r="I31" s="155">
        <v>80.099999999999994</v>
      </c>
      <c r="J31" s="50">
        <v>3472</v>
      </c>
      <c r="K31" s="50">
        <v>1</v>
      </c>
      <c r="L31" s="50" t="s">
        <v>8</v>
      </c>
      <c r="M31" s="51">
        <v>6</v>
      </c>
      <c r="N31" s="50" t="s">
        <v>89</v>
      </c>
      <c r="O31" s="153" t="s">
        <v>27</v>
      </c>
      <c r="P31" s="136">
        <v>71.94</v>
      </c>
      <c r="Q31" s="133" t="s">
        <v>114</v>
      </c>
      <c r="R31" s="133">
        <v>3</v>
      </c>
      <c r="S31" s="136">
        <f>250/R31</f>
        <v>83.333333333333329</v>
      </c>
      <c r="T31" s="141" t="s">
        <v>41</v>
      </c>
    </row>
    <row r="32" spans="2:20" s="4" customFormat="1" ht="12" customHeight="1" x14ac:dyDescent="0.3">
      <c r="B32" s="1"/>
      <c r="D32" s="51" t="s">
        <v>106</v>
      </c>
      <c r="E32" s="51"/>
      <c r="F32" s="146"/>
      <c r="G32" s="17" t="s">
        <v>22</v>
      </c>
      <c r="H32" s="133"/>
      <c r="I32" s="155"/>
      <c r="J32" s="50">
        <v>3306</v>
      </c>
      <c r="K32" s="50">
        <v>1</v>
      </c>
      <c r="L32" s="50">
        <v>2</v>
      </c>
      <c r="M32" s="51">
        <v>22</v>
      </c>
      <c r="N32" s="50" t="s">
        <v>90</v>
      </c>
      <c r="O32" s="153"/>
      <c r="P32" s="136"/>
      <c r="Q32" s="133"/>
      <c r="R32" s="133"/>
      <c r="S32" s="136"/>
      <c r="T32" s="198"/>
    </row>
    <row r="33" spans="1:20" s="4" customFormat="1" ht="12" customHeight="1" x14ac:dyDescent="0.3">
      <c r="B33" s="1"/>
      <c r="D33" s="51" t="s">
        <v>5</v>
      </c>
      <c r="E33" s="50"/>
      <c r="F33" s="146">
        <v>12</v>
      </c>
      <c r="G33" s="17" t="s">
        <v>22</v>
      </c>
      <c r="H33" s="133">
        <f>J33-J34</f>
        <v>165</v>
      </c>
      <c r="I33" s="155">
        <v>54.5</v>
      </c>
      <c r="J33" s="50">
        <v>3390</v>
      </c>
      <c r="K33" s="50">
        <v>1</v>
      </c>
      <c r="L33" s="50">
        <v>1</v>
      </c>
      <c r="M33" s="51">
        <v>14</v>
      </c>
      <c r="N33" s="50" t="s">
        <v>115</v>
      </c>
      <c r="O33" s="153" t="s">
        <v>27</v>
      </c>
      <c r="P33" s="136">
        <v>71.819999999999993</v>
      </c>
      <c r="Q33" s="133" t="s">
        <v>117</v>
      </c>
      <c r="R33" s="133">
        <v>3</v>
      </c>
      <c r="S33" s="136">
        <f>250/R33</f>
        <v>83.333333333333329</v>
      </c>
      <c r="T33" s="141" t="s">
        <v>41</v>
      </c>
    </row>
    <row r="34" spans="1:20" s="4" customFormat="1" ht="12" customHeight="1" x14ac:dyDescent="0.3">
      <c r="B34" s="1"/>
      <c r="D34" s="51" t="s">
        <v>107</v>
      </c>
      <c r="E34" s="51"/>
      <c r="F34" s="146"/>
      <c r="G34" s="38" t="s">
        <v>48</v>
      </c>
      <c r="H34" s="133"/>
      <c r="I34" s="155"/>
      <c r="J34" s="50">
        <v>3225</v>
      </c>
      <c r="K34" s="50">
        <v>1</v>
      </c>
      <c r="L34" s="50">
        <v>3</v>
      </c>
      <c r="M34" s="51">
        <v>30</v>
      </c>
      <c r="N34" s="50" t="s">
        <v>116</v>
      </c>
      <c r="O34" s="153"/>
      <c r="P34" s="136"/>
      <c r="Q34" s="133"/>
      <c r="R34" s="133"/>
      <c r="S34" s="136"/>
      <c r="T34" s="198"/>
    </row>
    <row r="35" spans="1:20" s="4" customFormat="1" ht="12" customHeight="1" x14ac:dyDescent="0.3">
      <c r="B35" s="1"/>
      <c r="D35" s="51" t="s">
        <v>47</v>
      </c>
      <c r="E35" s="50"/>
      <c r="F35" s="146">
        <v>13</v>
      </c>
      <c r="G35" s="38" t="s">
        <v>48</v>
      </c>
      <c r="H35" s="133">
        <f>J35-J36</f>
        <v>175</v>
      </c>
      <c r="I35" s="155">
        <v>92.9</v>
      </c>
      <c r="J35" s="50">
        <v>3510</v>
      </c>
      <c r="K35" s="50">
        <v>1</v>
      </c>
      <c r="L35" s="50" t="s">
        <v>8</v>
      </c>
      <c r="M35" s="51">
        <v>4</v>
      </c>
      <c r="N35" s="50" t="s">
        <v>118</v>
      </c>
      <c r="O35" s="153" t="s">
        <v>27</v>
      </c>
      <c r="P35" s="136">
        <v>72.989999999999995</v>
      </c>
      <c r="Q35" s="133" t="s">
        <v>120</v>
      </c>
      <c r="R35" s="133">
        <v>3</v>
      </c>
      <c r="S35" s="136">
        <f>250/R35</f>
        <v>83.333333333333329</v>
      </c>
      <c r="T35" s="141" t="s">
        <v>41</v>
      </c>
    </row>
    <row r="36" spans="1:20" s="4" customFormat="1" ht="12" customHeight="1" x14ac:dyDescent="0.3">
      <c r="B36" s="1"/>
      <c r="D36" s="51" t="s">
        <v>108</v>
      </c>
      <c r="E36" s="51"/>
      <c r="F36" s="146"/>
      <c r="G36" s="17" t="s">
        <v>22</v>
      </c>
      <c r="H36" s="133"/>
      <c r="I36" s="155"/>
      <c r="J36" s="50">
        <v>3335</v>
      </c>
      <c r="K36" s="50">
        <v>1</v>
      </c>
      <c r="L36" s="50">
        <v>2</v>
      </c>
      <c r="M36" s="51">
        <v>20</v>
      </c>
      <c r="N36" s="50" t="s">
        <v>119</v>
      </c>
      <c r="O36" s="153"/>
      <c r="P36" s="136"/>
      <c r="Q36" s="133"/>
      <c r="R36" s="133"/>
      <c r="S36" s="136"/>
      <c r="T36" s="198"/>
    </row>
    <row r="37" spans="1:20" s="4" customFormat="1" ht="12" customHeight="1" x14ac:dyDescent="0.3">
      <c r="B37" s="1"/>
      <c r="D37" s="51" t="s">
        <v>14</v>
      </c>
      <c r="E37" s="50"/>
      <c r="F37" s="146">
        <v>14</v>
      </c>
      <c r="G37" s="38" t="s">
        <v>48</v>
      </c>
      <c r="H37" s="133">
        <f>J37-J38</f>
        <v>234</v>
      </c>
      <c r="I37" s="155">
        <v>57.5</v>
      </c>
      <c r="J37" s="50">
        <v>3456</v>
      </c>
      <c r="K37" s="50">
        <v>1</v>
      </c>
      <c r="L37" s="50">
        <v>1</v>
      </c>
      <c r="M37" s="51">
        <v>12</v>
      </c>
      <c r="N37" s="50" t="s">
        <v>121</v>
      </c>
      <c r="O37" s="153" t="s">
        <v>27</v>
      </c>
      <c r="P37" s="136">
        <v>79.36</v>
      </c>
      <c r="Q37" s="186" t="s">
        <v>123</v>
      </c>
      <c r="R37" s="133">
        <v>6</v>
      </c>
      <c r="S37" s="136">
        <f>400/R37</f>
        <v>66.666666666666671</v>
      </c>
      <c r="T37" s="141" t="s">
        <v>124</v>
      </c>
    </row>
    <row r="38" spans="1:20" s="4" customFormat="1" ht="12" customHeight="1" x14ac:dyDescent="0.3">
      <c r="B38" s="1"/>
      <c r="D38" s="51" t="s">
        <v>109</v>
      </c>
      <c r="E38" s="51"/>
      <c r="F38" s="146"/>
      <c r="G38" s="17" t="s">
        <v>22</v>
      </c>
      <c r="H38" s="133"/>
      <c r="I38" s="155"/>
      <c r="J38" s="50">
        <v>3222</v>
      </c>
      <c r="K38" s="50">
        <v>1</v>
      </c>
      <c r="L38" s="50">
        <v>3</v>
      </c>
      <c r="M38" s="51">
        <v>28</v>
      </c>
      <c r="N38" s="50" t="s">
        <v>122</v>
      </c>
      <c r="O38" s="153"/>
      <c r="P38" s="136"/>
      <c r="Q38" s="133"/>
      <c r="R38" s="133"/>
      <c r="S38" s="136"/>
      <c r="T38" s="198"/>
    </row>
    <row r="39" spans="1:20" s="4" customFormat="1" ht="12" customHeight="1" x14ac:dyDescent="0.3">
      <c r="B39" s="1"/>
      <c r="D39" s="51" t="s">
        <v>110</v>
      </c>
      <c r="E39" s="50"/>
      <c r="F39" s="146">
        <v>15</v>
      </c>
      <c r="G39" s="38" t="s">
        <v>48</v>
      </c>
      <c r="H39" s="133">
        <f>J39-J40</f>
        <v>236</v>
      </c>
      <c r="I39" s="155">
        <v>90.5</v>
      </c>
      <c r="J39" s="50">
        <v>3479</v>
      </c>
      <c r="K39" s="50">
        <v>1</v>
      </c>
      <c r="L39" s="50">
        <v>1</v>
      </c>
      <c r="M39" s="51">
        <v>8</v>
      </c>
      <c r="N39" s="50" t="s">
        <v>125</v>
      </c>
      <c r="O39" s="153" t="s">
        <v>27</v>
      </c>
      <c r="P39" s="136">
        <v>79.56</v>
      </c>
      <c r="Q39" s="133" t="s">
        <v>127</v>
      </c>
      <c r="R39" s="133">
        <v>3</v>
      </c>
      <c r="S39" s="136">
        <v>100</v>
      </c>
      <c r="T39" s="141" t="s">
        <v>41</v>
      </c>
    </row>
    <row r="40" spans="1:20" s="4" customFormat="1" ht="12" customHeight="1" x14ac:dyDescent="0.3">
      <c r="B40" s="1"/>
      <c r="D40" s="51" t="s">
        <v>111</v>
      </c>
      <c r="E40" s="51"/>
      <c r="F40" s="146"/>
      <c r="G40" s="38" t="s">
        <v>48</v>
      </c>
      <c r="H40" s="133"/>
      <c r="I40" s="155"/>
      <c r="J40" s="50">
        <v>3243</v>
      </c>
      <c r="K40" s="50">
        <v>1</v>
      </c>
      <c r="L40" s="50">
        <v>3</v>
      </c>
      <c r="M40" s="51">
        <v>24</v>
      </c>
      <c r="N40" s="50" t="s">
        <v>126</v>
      </c>
      <c r="O40" s="153"/>
      <c r="P40" s="136"/>
      <c r="Q40" s="133"/>
      <c r="R40" s="133"/>
      <c r="S40" s="136"/>
      <c r="T40" s="198"/>
    </row>
    <row r="41" spans="1:20" s="4" customFormat="1" ht="12" customHeight="1" x14ac:dyDescent="0.3">
      <c r="B41" s="1"/>
      <c r="D41" s="86" t="s">
        <v>112</v>
      </c>
      <c r="E41" s="84"/>
      <c r="F41" s="146">
        <v>16</v>
      </c>
      <c r="G41" s="38" t="s">
        <v>48</v>
      </c>
      <c r="H41" s="133">
        <f>J41-J42</f>
        <v>212</v>
      </c>
      <c r="I41" s="155">
        <v>57.4</v>
      </c>
      <c r="J41" s="84">
        <v>3351</v>
      </c>
      <c r="K41" s="84">
        <v>1</v>
      </c>
      <c r="L41" s="84">
        <v>2</v>
      </c>
      <c r="M41" s="86">
        <v>16</v>
      </c>
      <c r="N41" s="84" t="s">
        <v>129</v>
      </c>
      <c r="O41" s="153" t="s">
        <v>27</v>
      </c>
      <c r="P41" s="136">
        <v>77.099999999999994</v>
      </c>
      <c r="Q41" s="133" t="s">
        <v>128</v>
      </c>
      <c r="R41" s="133">
        <v>3</v>
      </c>
      <c r="S41" s="136">
        <f>250/R41</f>
        <v>83.333333333333329</v>
      </c>
      <c r="T41" s="141" t="s">
        <v>43</v>
      </c>
    </row>
    <row r="42" spans="1:20" s="4" customFormat="1" ht="12" customHeight="1" x14ac:dyDescent="0.3">
      <c r="B42" s="1"/>
      <c r="D42" s="87" t="s">
        <v>113</v>
      </c>
      <c r="E42" s="85"/>
      <c r="F42" s="147"/>
      <c r="G42" s="87"/>
      <c r="H42" s="134"/>
      <c r="I42" s="156"/>
      <c r="J42" s="85">
        <v>3139</v>
      </c>
      <c r="K42" s="85">
        <v>1</v>
      </c>
      <c r="L42" s="85" t="s">
        <v>59</v>
      </c>
      <c r="M42" s="87">
        <v>32</v>
      </c>
      <c r="N42" s="85" t="s">
        <v>130</v>
      </c>
      <c r="O42" s="161"/>
      <c r="P42" s="137"/>
      <c r="Q42" s="134"/>
      <c r="R42" s="134"/>
      <c r="S42" s="137"/>
      <c r="T42" s="142"/>
    </row>
    <row r="43" spans="1:20" ht="12" customHeight="1" x14ac:dyDescent="0.3">
      <c r="A43" s="25"/>
      <c r="B43" s="125"/>
      <c r="C43" s="25"/>
      <c r="D43" s="26"/>
      <c r="E43" s="26"/>
      <c r="F43" s="27"/>
      <c r="G43" s="99"/>
      <c r="H43" s="26"/>
      <c r="I43" s="28"/>
      <c r="J43" s="26"/>
      <c r="K43" s="26"/>
      <c r="L43" s="26"/>
      <c r="M43" s="27"/>
      <c r="N43" s="26"/>
      <c r="P43" s="46"/>
      <c r="Q43" s="26"/>
      <c r="R43" s="26"/>
      <c r="S43" s="34"/>
      <c r="T43" s="30"/>
    </row>
    <row r="44" spans="1:20" ht="12" customHeight="1" x14ac:dyDescent="0.3">
      <c r="A44" s="36"/>
      <c r="B44" s="126"/>
      <c r="C44" s="36"/>
      <c r="D44" s="26"/>
      <c r="E44" s="26"/>
      <c r="F44" s="27"/>
      <c r="G44" s="26"/>
      <c r="H44" s="15">
        <f>SUM(H47:H62)/8</f>
        <v>114.375</v>
      </c>
      <c r="I44" s="28"/>
      <c r="J44" s="26"/>
      <c r="K44" s="26"/>
      <c r="L44" s="26"/>
      <c r="M44" s="27"/>
      <c r="N44" s="26"/>
      <c r="P44" s="46"/>
      <c r="Q44" s="26"/>
      <c r="R44" s="15">
        <f>SUM(R47:R62)</f>
        <v>30</v>
      </c>
      <c r="S44" s="34"/>
      <c r="T44" s="30"/>
    </row>
    <row r="45" spans="1:20" s="10" customFormat="1" ht="12" customHeight="1" x14ac:dyDescent="0.3">
      <c r="B45" s="10">
        <v>2</v>
      </c>
      <c r="D45" s="148" t="s">
        <v>13</v>
      </c>
      <c r="E45" s="94"/>
      <c r="F45" s="148" t="s">
        <v>0</v>
      </c>
      <c r="G45" s="150" t="s">
        <v>44</v>
      </c>
      <c r="H45" s="90" t="s">
        <v>19</v>
      </c>
      <c r="I45" s="157" t="s">
        <v>29</v>
      </c>
      <c r="J45" s="154" t="s">
        <v>19</v>
      </c>
      <c r="K45" s="90"/>
      <c r="L45" s="160" t="s">
        <v>50</v>
      </c>
      <c r="M45" s="144" t="s">
        <v>18</v>
      </c>
      <c r="N45" s="154" t="s">
        <v>30</v>
      </c>
      <c r="O45" s="172"/>
      <c r="P45" s="139" t="s">
        <v>29</v>
      </c>
      <c r="Q45" s="154" t="s">
        <v>31</v>
      </c>
      <c r="R45" s="154" t="s">
        <v>53</v>
      </c>
      <c r="S45" s="139" t="s">
        <v>28</v>
      </c>
      <c r="T45" s="157" t="s">
        <v>49</v>
      </c>
    </row>
    <row r="46" spans="1:20" s="1" customFormat="1" ht="12" customHeight="1" x14ac:dyDescent="0.3">
      <c r="D46" s="149"/>
      <c r="E46" s="91"/>
      <c r="F46" s="149"/>
      <c r="G46" s="151"/>
      <c r="H46" s="20" t="s">
        <v>23</v>
      </c>
      <c r="I46" s="158"/>
      <c r="J46" s="149"/>
      <c r="K46" s="91"/>
      <c r="L46" s="151"/>
      <c r="M46" s="145"/>
      <c r="N46" s="149"/>
      <c r="O46" s="173"/>
      <c r="P46" s="140"/>
      <c r="Q46" s="149"/>
      <c r="R46" s="149"/>
      <c r="S46" s="140"/>
      <c r="T46" s="158"/>
    </row>
    <row r="47" spans="1:20" s="4" customFormat="1" ht="12" customHeight="1" x14ac:dyDescent="0.3">
      <c r="B47" s="1"/>
      <c r="D47" s="95" t="s">
        <v>11</v>
      </c>
      <c r="E47" s="95"/>
      <c r="F47" s="182">
        <v>1</v>
      </c>
      <c r="G47" s="102" t="s">
        <v>22</v>
      </c>
      <c r="H47" s="159">
        <f>J47-J48</f>
        <v>271</v>
      </c>
      <c r="I47" s="183">
        <v>71.8</v>
      </c>
      <c r="J47" s="95">
        <v>3551</v>
      </c>
      <c r="K47" s="95">
        <v>1</v>
      </c>
      <c r="L47" s="95" t="s">
        <v>8</v>
      </c>
      <c r="M47" s="103">
        <v>1</v>
      </c>
      <c r="N47" s="95" t="s">
        <v>60</v>
      </c>
      <c r="O47" s="152" t="s">
        <v>27</v>
      </c>
      <c r="P47" s="135">
        <v>82.86</v>
      </c>
      <c r="Q47" s="159" t="s">
        <v>131</v>
      </c>
      <c r="R47" s="159">
        <v>4</v>
      </c>
      <c r="S47" s="135">
        <f>250/R47</f>
        <v>62.5</v>
      </c>
      <c r="T47" s="200" t="s">
        <v>124</v>
      </c>
    </row>
    <row r="48" spans="1:20" s="4" customFormat="1" ht="12" customHeight="1" x14ac:dyDescent="0.3">
      <c r="B48" s="1"/>
      <c r="D48" s="92" t="s">
        <v>93</v>
      </c>
      <c r="E48" s="92"/>
      <c r="F48" s="146"/>
      <c r="G48" s="17" t="s">
        <v>22</v>
      </c>
      <c r="H48" s="133"/>
      <c r="I48" s="176"/>
      <c r="J48" s="88">
        <v>3280</v>
      </c>
      <c r="K48" s="88">
        <v>1</v>
      </c>
      <c r="L48" s="88">
        <v>3</v>
      </c>
      <c r="M48" s="92">
        <v>25</v>
      </c>
      <c r="N48" s="88" t="s">
        <v>64</v>
      </c>
      <c r="O48" s="153"/>
      <c r="P48" s="136"/>
      <c r="Q48" s="133"/>
      <c r="R48" s="133"/>
      <c r="S48" s="136"/>
      <c r="T48" s="198"/>
    </row>
    <row r="49" spans="2:20" s="4" customFormat="1" ht="12" customHeight="1" x14ac:dyDescent="0.3">
      <c r="B49" s="1"/>
      <c r="D49" s="92" t="s">
        <v>12</v>
      </c>
      <c r="E49" s="88"/>
      <c r="F49" s="146">
        <v>2</v>
      </c>
      <c r="G49" s="17" t="s">
        <v>22</v>
      </c>
      <c r="H49" s="133">
        <f>J49-J50</f>
        <v>62</v>
      </c>
      <c r="I49" s="176">
        <v>69.5</v>
      </c>
      <c r="J49" s="88">
        <v>3509</v>
      </c>
      <c r="K49" s="88">
        <v>1</v>
      </c>
      <c r="L49" s="88" t="s">
        <v>8</v>
      </c>
      <c r="M49" s="92">
        <v>5</v>
      </c>
      <c r="N49" s="88" t="s">
        <v>66</v>
      </c>
      <c r="O49" s="153" t="s">
        <v>27</v>
      </c>
      <c r="P49" s="136">
        <v>58.59</v>
      </c>
      <c r="Q49" s="133" t="s">
        <v>132</v>
      </c>
      <c r="R49" s="133">
        <v>4</v>
      </c>
      <c r="S49" s="136">
        <v>62.5</v>
      </c>
      <c r="T49" s="141" t="s">
        <v>43</v>
      </c>
    </row>
    <row r="50" spans="2:20" s="4" customFormat="1" ht="12" customHeight="1" x14ac:dyDescent="0.3">
      <c r="B50" s="1"/>
      <c r="D50" s="92" t="s">
        <v>95</v>
      </c>
      <c r="E50" s="92"/>
      <c r="F50" s="146"/>
      <c r="G50" s="17" t="s">
        <v>22</v>
      </c>
      <c r="H50" s="133"/>
      <c r="I50" s="176"/>
      <c r="J50" s="88">
        <v>3447</v>
      </c>
      <c r="K50" s="88">
        <v>1</v>
      </c>
      <c r="L50" s="88">
        <v>1</v>
      </c>
      <c r="M50" s="92">
        <v>13</v>
      </c>
      <c r="N50" s="88" t="s">
        <v>67</v>
      </c>
      <c r="O50" s="153"/>
      <c r="P50" s="136"/>
      <c r="Q50" s="133"/>
      <c r="R50" s="133"/>
      <c r="S50" s="136"/>
      <c r="T50" s="198"/>
    </row>
    <row r="51" spans="2:20" s="4" customFormat="1" ht="12" customHeight="1" x14ac:dyDescent="0.3">
      <c r="B51" s="1"/>
      <c r="D51" s="92" t="s">
        <v>40</v>
      </c>
      <c r="E51" s="88"/>
      <c r="F51" s="146">
        <v>3</v>
      </c>
      <c r="G51" s="38" t="s">
        <v>48</v>
      </c>
      <c r="H51" s="133">
        <f>J51-J52</f>
        <v>153</v>
      </c>
      <c r="I51" s="176">
        <v>68.2</v>
      </c>
      <c r="J51" s="88">
        <v>3537</v>
      </c>
      <c r="K51" s="88">
        <v>1</v>
      </c>
      <c r="L51" s="88" t="s">
        <v>8</v>
      </c>
      <c r="M51" s="92">
        <v>3</v>
      </c>
      <c r="N51" s="88" t="s">
        <v>69</v>
      </c>
      <c r="O51" s="153" t="s">
        <v>27</v>
      </c>
      <c r="P51" s="136">
        <v>70.38</v>
      </c>
      <c r="Q51" s="186" t="s">
        <v>133</v>
      </c>
      <c r="R51" s="133">
        <v>4</v>
      </c>
      <c r="S51" s="136">
        <v>62.5</v>
      </c>
      <c r="T51" s="141" t="s">
        <v>52</v>
      </c>
    </row>
    <row r="52" spans="2:20" s="4" customFormat="1" ht="12" customHeight="1" x14ac:dyDescent="0.3">
      <c r="B52" s="1"/>
      <c r="D52" s="92" t="s">
        <v>97</v>
      </c>
      <c r="E52" s="92"/>
      <c r="F52" s="146"/>
      <c r="G52" s="38" t="s">
        <v>48</v>
      </c>
      <c r="H52" s="133"/>
      <c r="I52" s="176"/>
      <c r="J52" s="88">
        <v>3384</v>
      </c>
      <c r="K52" s="88">
        <v>1</v>
      </c>
      <c r="L52" s="88">
        <v>1</v>
      </c>
      <c r="M52" s="92">
        <v>11</v>
      </c>
      <c r="N52" s="83" t="s">
        <v>71</v>
      </c>
      <c r="O52" s="153"/>
      <c r="P52" s="136"/>
      <c r="Q52" s="133"/>
      <c r="R52" s="133"/>
      <c r="S52" s="136"/>
      <c r="T52" s="198"/>
    </row>
    <row r="53" spans="2:20" s="4" customFormat="1" ht="12" customHeight="1" x14ac:dyDescent="0.3">
      <c r="B53" s="1"/>
      <c r="D53" s="92" t="s">
        <v>99</v>
      </c>
      <c r="E53" s="92"/>
      <c r="F53" s="146">
        <v>4</v>
      </c>
      <c r="G53" s="17" t="s">
        <v>22</v>
      </c>
      <c r="H53" s="133">
        <f>J53-J54</f>
        <v>32</v>
      </c>
      <c r="I53" s="93"/>
      <c r="J53" s="88">
        <v>3434</v>
      </c>
      <c r="K53" s="88">
        <v>1</v>
      </c>
      <c r="L53" s="88">
        <v>1</v>
      </c>
      <c r="M53" s="92">
        <v>7</v>
      </c>
      <c r="N53" s="88" t="s">
        <v>76</v>
      </c>
      <c r="O53" s="153" t="s">
        <v>27</v>
      </c>
      <c r="P53" s="136">
        <v>54.46</v>
      </c>
      <c r="Q53" s="186" t="s">
        <v>134</v>
      </c>
      <c r="R53" s="133">
        <v>4</v>
      </c>
      <c r="S53" s="136">
        <v>62.5</v>
      </c>
      <c r="T53" s="141" t="s">
        <v>41</v>
      </c>
    </row>
    <row r="54" spans="2:20" s="4" customFormat="1" ht="12" customHeight="1" x14ac:dyDescent="0.3">
      <c r="B54" s="1"/>
      <c r="D54" s="92" t="s">
        <v>101</v>
      </c>
      <c r="E54" s="92"/>
      <c r="F54" s="146"/>
      <c r="G54" s="17" t="s">
        <v>22</v>
      </c>
      <c r="H54" s="133"/>
      <c r="I54" s="93"/>
      <c r="J54" s="88">
        <v>3402</v>
      </c>
      <c r="K54" s="88">
        <v>1</v>
      </c>
      <c r="L54" s="88">
        <v>2</v>
      </c>
      <c r="M54" s="92">
        <v>15</v>
      </c>
      <c r="N54" s="88" t="s">
        <v>80</v>
      </c>
      <c r="O54" s="153"/>
      <c r="P54" s="136"/>
      <c r="Q54" s="133"/>
      <c r="R54" s="133"/>
      <c r="S54" s="136"/>
      <c r="T54" s="198"/>
    </row>
    <row r="55" spans="2:20" s="4" customFormat="1" ht="12" customHeight="1" x14ac:dyDescent="0.3">
      <c r="B55" s="1"/>
      <c r="D55" s="92" t="s">
        <v>15</v>
      </c>
      <c r="E55" s="92"/>
      <c r="F55" s="146">
        <v>5</v>
      </c>
      <c r="G55" s="17" t="s">
        <v>22</v>
      </c>
      <c r="H55" s="133">
        <f>J55-J56</f>
        <v>133</v>
      </c>
      <c r="I55" s="93"/>
      <c r="J55" s="88">
        <v>3553</v>
      </c>
      <c r="K55" s="88">
        <v>1</v>
      </c>
      <c r="L55" s="88" t="s">
        <v>8</v>
      </c>
      <c r="M55" s="92">
        <v>2</v>
      </c>
      <c r="N55" s="88" t="s">
        <v>84</v>
      </c>
      <c r="O55" s="153" t="s">
        <v>27</v>
      </c>
      <c r="P55" s="136">
        <v>67.92</v>
      </c>
      <c r="Q55" s="133" t="s">
        <v>135</v>
      </c>
      <c r="R55" s="133">
        <v>3</v>
      </c>
      <c r="S55" s="136">
        <f>250/R55</f>
        <v>83.333333333333329</v>
      </c>
      <c r="T55" s="141" t="s">
        <v>41</v>
      </c>
    </row>
    <row r="56" spans="2:20" s="4" customFormat="1" ht="12" customHeight="1" x14ac:dyDescent="0.3">
      <c r="B56" s="1"/>
      <c r="D56" s="92" t="s">
        <v>104</v>
      </c>
      <c r="E56" s="92"/>
      <c r="F56" s="146"/>
      <c r="G56" s="38" t="s">
        <v>48</v>
      </c>
      <c r="H56" s="133"/>
      <c r="I56" s="93"/>
      <c r="J56" s="88">
        <v>3420</v>
      </c>
      <c r="K56" s="88">
        <v>1</v>
      </c>
      <c r="L56" s="88">
        <v>1</v>
      </c>
      <c r="M56" s="92">
        <v>10</v>
      </c>
      <c r="N56" s="88" t="s">
        <v>86</v>
      </c>
      <c r="O56" s="153"/>
      <c r="P56" s="136"/>
      <c r="Q56" s="133"/>
      <c r="R56" s="133"/>
      <c r="S56" s="136"/>
      <c r="T56" s="198"/>
    </row>
    <row r="57" spans="2:20" s="4" customFormat="1" ht="12" customHeight="1" x14ac:dyDescent="0.3">
      <c r="B57" s="1"/>
      <c r="D57" s="92" t="s">
        <v>7</v>
      </c>
      <c r="E57" s="92"/>
      <c r="F57" s="146">
        <v>6</v>
      </c>
      <c r="G57" s="17" t="s">
        <v>22</v>
      </c>
      <c r="H57" s="133">
        <f>J57-J58</f>
        <v>82</v>
      </c>
      <c r="I57" s="93"/>
      <c r="J57" s="88">
        <v>3472</v>
      </c>
      <c r="K57" s="88">
        <v>1</v>
      </c>
      <c r="L57" s="88" t="s">
        <v>8</v>
      </c>
      <c r="M57" s="92">
        <v>6</v>
      </c>
      <c r="N57" s="88" t="s">
        <v>89</v>
      </c>
      <c r="O57" s="153" t="s">
        <v>27</v>
      </c>
      <c r="P57" s="136">
        <v>61.29</v>
      </c>
      <c r="Q57" s="133" t="s">
        <v>136</v>
      </c>
      <c r="R57" s="133">
        <v>3</v>
      </c>
      <c r="S57" s="136">
        <f>250/R57</f>
        <v>83.333333333333329</v>
      </c>
      <c r="T57" s="141" t="s">
        <v>41</v>
      </c>
    </row>
    <row r="58" spans="2:20" s="4" customFormat="1" ht="12" customHeight="1" x14ac:dyDescent="0.3">
      <c r="B58" s="1"/>
      <c r="D58" s="92" t="s">
        <v>5</v>
      </c>
      <c r="E58" s="92"/>
      <c r="F58" s="146"/>
      <c r="G58" s="17" t="s">
        <v>22</v>
      </c>
      <c r="H58" s="133"/>
      <c r="I58" s="93"/>
      <c r="J58" s="88">
        <v>3390</v>
      </c>
      <c r="K58" s="88">
        <v>1</v>
      </c>
      <c r="L58" s="88">
        <v>1</v>
      </c>
      <c r="M58" s="92">
        <v>14</v>
      </c>
      <c r="N58" s="88" t="s">
        <v>115</v>
      </c>
      <c r="O58" s="153"/>
      <c r="P58" s="136"/>
      <c r="Q58" s="133"/>
      <c r="R58" s="133"/>
      <c r="S58" s="136"/>
      <c r="T58" s="198"/>
    </row>
    <row r="59" spans="2:20" s="4" customFormat="1" ht="12" customHeight="1" x14ac:dyDescent="0.3">
      <c r="B59" s="1"/>
      <c r="D59" s="92" t="s">
        <v>47</v>
      </c>
      <c r="E59" s="92"/>
      <c r="F59" s="146">
        <v>7</v>
      </c>
      <c r="G59" s="38" t="s">
        <v>48</v>
      </c>
      <c r="H59" s="133">
        <f>J59-J60</f>
        <v>54</v>
      </c>
      <c r="I59" s="93"/>
      <c r="J59" s="88">
        <v>3510</v>
      </c>
      <c r="K59" s="88">
        <v>1</v>
      </c>
      <c r="L59" s="88" t="s">
        <v>8</v>
      </c>
      <c r="M59" s="92">
        <v>4</v>
      </c>
      <c r="N59" s="88" t="s">
        <v>118</v>
      </c>
      <c r="O59" s="153" t="s">
        <v>27</v>
      </c>
      <c r="P59" s="136">
        <v>57.5</v>
      </c>
      <c r="Q59" s="186" t="s">
        <v>137</v>
      </c>
      <c r="R59" s="133">
        <v>4</v>
      </c>
      <c r="S59" s="136">
        <f>300/8</f>
        <v>37.5</v>
      </c>
      <c r="T59" s="141" t="s">
        <v>124</v>
      </c>
    </row>
    <row r="60" spans="2:20" s="4" customFormat="1" ht="12" customHeight="1" x14ac:dyDescent="0.3">
      <c r="B60" s="1"/>
      <c r="D60" s="92" t="s">
        <v>14</v>
      </c>
      <c r="E60" s="92"/>
      <c r="F60" s="146"/>
      <c r="G60" s="38" t="s">
        <v>48</v>
      </c>
      <c r="H60" s="133"/>
      <c r="I60" s="93"/>
      <c r="J60" s="88">
        <v>3456</v>
      </c>
      <c r="K60" s="88">
        <v>1</v>
      </c>
      <c r="L60" s="88">
        <v>1</v>
      </c>
      <c r="M60" s="92">
        <v>12</v>
      </c>
      <c r="N60" s="88" t="s">
        <v>121</v>
      </c>
      <c r="O60" s="153"/>
      <c r="P60" s="136"/>
      <c r="Q60" s="133"/>
      <c r="R60" s="133"/>
      <c r="S60" s="136"/>
      <c r="T60" s="198"/>
    </row>
    <row r="61" spans="2:20" s="4" customFormat="1" ht="12" customHeight="1" x14ac:dyDescent="0.3">
      <c r="B61" s="1"/>
      <c r="D61" s="92" t="s">
        <v>110</v>
      </c>
      <c r="E61" s="88"/>
      <c r="F61" s="146">
        <v>8</v>
      </c>
      <c r="G61" s="38" t="s">
        <v>48</v>
      </c>
      <c r="H61" s="133">
        <f>J61-J62</f>
        <v>128</v>
      </c>
      <c r="I61" s="176">
        <v>70.3</v>
      </c>
      <c r="J61" s="88">
        <v>3479</v>
      </c>
      <c r="K61" s="88">
        <v>1</v>
      </c>
      <c r="L61" s="88">
        <v>1</v>
      </c>
      <c r="M61" s="92">
        <v>8</v>
      </c>
      <c r="N61" s="88" t="s">
        <v>125</v>
      </c>
      <c r="O61" s="153" t="s">
        <v>27</v>
      </c>
      <c r="P61" s="136">
        <v>67.290000000000006</v>
      </c>
      <c r="Q61" s="133" t="s">
        <v>138</v>
      </c>
      <c r="R61" s="133">
        <v>4</v>
      </c>
      <c r="S61" s="136">
        <v>62.5</v>
      </c>
      <c r="T61" s="141" t="s">
        <v>43</v>
      </c>
    </row>
    <row r="62" spans="2:20" s="4" customFormat="1" ht="12" customHeight="1" x14ac:dyDescent="0.3">
      <c r="B62" s="1"/>
      <c r="D62" s="96" t="s">
        <v>112</v>
      </c>
      <c r="E62" s="96"/>
      <c r="F62" s="147"/>
      <c r="G62" s="101" t="s">
        <v>48</v>
      </c>
      <c r="H62" s="134"/>
      <c r="I62" s="181"/>
      <c r="J62" s="89">
        <v>3351</v>
      </c>
      <c r="K62" s="89">
        <v>1</v>
      </c>
      <c r="L62" s="89">
        <v>2</v>
      </c>
      <c r="M62" s="96">
        <v>16</v>
      </c>
      <c r="N62" s="89" t="s">
        <v>129</v>
      </c>
      <c r="O62" s="161"/>
      <c r="P62" s="137"/>
      <c r="Q62" s="134"/>
      <c r="R62" s="134"/>
      <c r="S62" s="137"/>
      <c r="T62" s="142"/>
    </row>
    <row r="63" spans="2:20" ht="12" customHeight="1" x14ac:dyDescent="0.3">
      <c r="T63" s="203"/>
    </row>
    <row r="64" spans="2:20" ht="12" customHeight="1" x14ac:dyDescent="0.3">
      <c r="H64" s="15">
        <f>SUM(H67:H74)/4</f>
        <v>50.75</v>
      </c>
      <c r="Q64" s="19"/>
      <c r="T64" s="204"/>
    </row>
    <row r="65" spans="2:20" ht="12" customHeight="1" x14ac:dyDescent="0.3">
      <c r="B65" s="10" t="s">
        <v>37</v>
      </c>
      <c r="D65" s="148" t="s">
        <v>13</v>
      </c>
      <c r="E65" s="39"/>
      <c r="F65" s="148" t="s">
        <v>0</v>
      </c>
      <c r="G65" s="150" t="s">
        <v>44</v>
      </c>
      <c r="H65" s="41" t="s">
        <v>19</v>
      </c>
      <c r="I65" s="179" t="s">
        <v>29</v>
      </c>
      <c r="J65" s="154" t="s">
        <v>19</v>
      </c>
      <c r="K65" s="41"/>
      <c r="L65" s="160" t="s">
        <v>50</v>
      </c>
      <c r="M65" s="144" t="s">
        <v>18</v>
      </c>
      <c r="N65" s="154" t="s">
        <v>33</v>
      </c>
      <c r="O65" s="172"/>
      <c r="P65" s="184" t="s">
        <v>29</v>
      </c>
      <c r="Q65" s="154" t="s">
        <v>34</v>
      </c>
      <c r="R65" s="190" t="s">
        <v>53</v>
      </c>
      <c r="S65" s="184" t="s">
        <v>28</v>
      </c>
      <c r="T65" s="179" t="s">
        <v>49</v>
      </c>
    </row>
    <row r="66" spans="2:20" ht="12" customHeight="1" x14ac:dyDescent="0.3">
      <c r="D66" s="149"/>
      <c r="E66" s="40"/>
      <c r="F66" s="149"/>
      <c r="G66" s="151"/>
      <c r="H66" s="20" t="s">
        <v>23</v>
      </c>
      <c r="I66" s="180"/>
      <c r="J66" s="149"/>
      <c r="K66" s="40"/>
      <c r="L66" s="151"/>
      <c r="M66" s="145"/>
      <c r="N66" s="149"/>
      <c r="O66" s="173"/>
      <c r="P66" s="185"/>
      <c r="Q66" s="149"/>
      <c r="R66" s="191"/>
      <c r="S66" s="185"/>
      <c r="T66" s="180"/>
    </row>
    <row r="67" spans="2:20" ht="12" customHeight="1" x14ac:dyDescent="0.3">
      <c r="D67" s="59" t="s">
        <v>11</v>
      </c>
      <c r="E67" s="59"/>
      <c r="F67" s="174">
        <v>1</v>
      </c>
      <c r="G67" s="61" t="s">
        <v>22</v>
      </c>
      <c r="H67" s="143">
        <f>J67-J68</f>
        <v>42</v>
      </c>
      <c r="I67" s="175">
        <v>71.8</v>
      </c>
      <c r="J67" s="95">
        <v>3551</v>
      </c>
      <c r="K67" s="95">
        <v>1</v>
      </c>
      <c r="L67" s="95" t="s">
        <v>8</v>
      </c>
      <c r="M67" s="103">
        <v>1</v>
      </c>
      <c r="N67" s="95" t="s">
        <v>60</v>
      </c>
      <c r="O67" s="171" t="s">
        <v>27</v>
      </c>
      <c r="P67" s="138">
        <v>55.84</v>
      </c>
      <c r="Q67" s="195" t="s">
        <v>139</v>
      </c>
      <c r="R67" s="143">
        <v>4</v>
      </c>
      <c r="S67" s="138">
        <f>250/4</f>
        <v>62.5</v>
      </c>
      <c r="T67" s="199" t="s">
        <v>43</v>
      </c>
    </row>
    <row r="68" spans="2:20" ht="12" customHeight="1" x14ac:dyDescent="0.3">
      <c r="D68" s="51" t="s">
        <v>12</v>
      </c>
      <c r="E68" s="51"/>
      <c r="F68" s="146"/>
      <c r="G68" s="17" t="s">
        <v>22</v>
      </c>
      <c r="H68" s="133"/>
      <c r="I68" s="176"/>
      <c r="J68" s="88">
        <v>3509</v>
      </c>
      <c r="K68" s="88">
        <v>1</v>
      </c>
      <c r="L68" s="88" t="s">
        <v>8</v>
      </c>
      <c r="M68" s="92">
        <v>5</v>
      </c>
      <c r="N68" s="88" t="s">
        <v>66</v>
      </c>
      <c r="O68" s="153"/>
      <c r="P68" s="136"/>
      <c r="Q68" s="133"/>
      <c r="R68" s="133"/>
      <c r="S68" s="136"/>
      <c r="T68" s="198"/>
    </row>
    <row r="69" spans="2:20" ht="12" customHeight="1" x14ac:dyDescent="0.3">
      <c r="D69" s="50" t="s">
        <v>40</v>
      </c>
      <c r="E69" s="50"/>
      <c r="F69" s="146">
        <v>2</v>
      </c>
      <c r="G69" s="38" t="s">
        <v>48</v>
      </c>
      <c r="H69" s="133">
        <f>J69-J70</f>
        <v>103</v>
      </c>
      <c r="I69" s="176">
        <v>69.5</v>
      </c>
      <c r="J69" s="88">
        <v>3537</v>
      </c>
      <c r="K69" s="88">
        <v>1</v>
      </c>
      <c r="L69" s="88" t="s">
        <v>8</v>
      </c>
      <c r="M69" s="92">
        <v>3</v>
      </c>
      <c r="N69" s="88" t="s">
        <v>69</v>
      </c>
      <c r="O69" s="153" t="s">
        <v>27</v>
      </c>
      <c r="P69" s="136">
        <v>64.08</v>
      </c>
      <c r="Q69" s="133" t="s">
        <v>140</v>
      </c>
      <c r="R69" s="133">
        <v>3</v>
      </c>
      <c r="S69" s="136">
        <f>250/3</f>
        <v>83.333333333333329</v>
      </c>
      <c r="T69" s="141" t="s">
        <v>41</v>
      </c>
    </row>
    <row r="70" spans="2:20" ht="12" customHeight="1" x14ac:dyDescent="0.3">
      <c r="D70" s="51" t="s">
        <v>99</v>
      </c>
      <c r="E70" s="51"/>
      <c r="F70" s="146"/>
      <c r="G70" s="17" t="s">
        <v>22</v>
      </c>
      <c r="H70" s="133"/>
      <c r="I70" s="176"/>
      <c r="J70" s="88">
        <v>3434</v>
      </c>
      <c r="K70" s="88">
        <v>1</v>
      </c>
      <c r="L70" s="88">
        <v>1</v>
      </c>
      <c r="M70" s="92">
        <v>7</v>
      </c>
      <c r="N70" s="88" t="s">
        <v>76</v>
      </c>
      <c r="O70" s="153"/>
      <c r="P70" s="136"/>
      <c r="Q70" s="133"/>
      <c r="R70" s="133"/>
      <c r="S70" s="136"/>
      <c r="T70" s="198"/>
    </row>
    <row r="71" spans="2:20" ht="12" customHeight="1" x14ac:dyDescent="0.3">
      <c r="D71" s="50" t="s">
        <v>15</v>
      </c>
      <c r="E71" s="50"/>
      <c r="F71" s="146">
        <v>3</v>
      </c>
      <c r="G71" s="17" t="s">
        <v>22</v>
      </c>
      <c r="H71" s="133">
        <f>J71-J72</f>
        <v>81</v>
      </c>
      <c r="I71" s="176">
        <v>68.2</v>
      </c>
      <c r="J71" s="88">
        <v>3553</v>
      </c>
      <c r="K71" s="88">
        <v>1</v>
      </c>
      <c r="L71" s="88" t="s">
        <v>8</v>
      </c>
      <c r="M71" s="92">
        <v>2</v>
      </c>
      <c r="N71" s="88" t="s">
        <v>84</v>
      </c>
      <c r="O71" s="153" t="s">
        <v>27</v>
      </c>
      <c r="P71" s="136">
        <v>61.16</v>
      </c>
      <c r="Q71" s="133" t="s">
        <v>141</v>
      </c>
      <c r="R71" s="133">
        <v>4</v>
      </c>
      <c r="S71" s="136">
        <v>62.5</v>
      </c>
      <c r="T71" s="141" t="s">
        <v>43</v>
      </c>
    </row>
    <row r="72" spans="2:20" ht="12" customHeight="1" x14ac:dyDescent="0.3">
      <c r="D72" s="51" t="s">
        <v>7</v>
      </c>
      <c r="E72" s="51"/>
      <c r="F72" s="146"/>
      <c r="G72" s="17" t="s">
        <v>22</v>
      </c>
      <c r="H72" s="133"/>
      <c r="I72" s="176"/>
      <c r="J72" s="88">
        <v>3472</v>
      </c>
      <c r="K72" s="88">
        <v>1</v>
      </c>
      <c r="L72" s="88" t="s">
        <v>8</v>
      </c>
      <c r="M72" s="92">
        <v>6</v>
      </c>
      <c r="N72" s="88" t="s">
        <v>89</v>
      </c>
      <c r="O72" s="153"/>
      <c r="P72" s="136"/>
      <c r="Q72" s="133"/>
      <c r="R72" s="133"/>
      <c r="S72" s="165"/>
      <c r="T72" s="198"/>
    </row>
    <row r="73" spans="2:20" ht="12" customHeight="1" x14ac:dyDescent="0.3">
      <c r="D73" s="97" t="s">
        <v>14</v>
      </c>
      <c r="E73" s="97"/>
      <c r="F73" s="146">
        <v>4</v>
      </c>
      <c r="G73" s="38" t="s">
        <v>48</v>
      </c>
      <c r="H73" s="177">
        <v>-23</v>
      </c>
      <c r="I73" s="97"/>
      <c r="J73" s="88">
        <v>3456</v>
      </c>
      <c r="K73" s="88">
        <v>1</v>
      </c>
      <c r="L73" s="88">
        <v>1</v>
      </c>
      <c r="M73" s="92">
        <v>12</v>
      </c>
      <c r="N73" s="88" t="s">
        <v>121</v>
      </c>
      <c r="O73" s="162" t="s">
        <v>27</v>
      </c>
      <c r="P73" s="136">
        <v>46.79</v>
      </c>
      <c r="Q73" s="201" t="s">
        <v>169</v>
      </c>
      <c r="R73" s="133">
        <v>14</v>
      </c>
      <c r="S73" s="136">
        <f>1300/28</f>
        <v>46.428571428571431</v>
      </c>
      <c r="T73" s="141" t="s">
        <v>43</v>
      </c>
    </row>
    <row r="74" spans="2:20" ht="12" customHeight="1" x14ac:dyDescent="0.3">
      <c r="D74" s="98" t="s">
        <v>110</v>
      </c>
      <c r="E74" s="98"/>
      <c r="F74" s="147"/>
      <c r="G74" s="64" t="s">
        <v>48</v>
      </c>
      <c r="H74" s="178"/>
      <c r="I74" s="98"/>
      <c r="J74" s="89">
        <v>3479</v>
      </c>
      <c r="K74" s="89">
        <v>1</v>
      </c>
      <c r="L74" s="89">
        <v>1</v>
      </c>
      <c r="M74" s="96">
        <v>8</v>
      </c>
      <c r="N74" s="89" t="s">
        <v>125</v>
      </c>
      <c r="O74" s="163"/>
      <c r="P74" s="137"/>
      <c r="Q74" s="202"/>
      <c r="R74" s="134"/>
      <c r="S74" s="137"/>
      <c r="T74" s="142"/>
    </row>
    <row r="75" spans="2:20" ht="12" customHeight="1" x14ac:dyDescent="0.3">
      <c r="H75" s="29"/>
      <c r="Q75" s="19"/>
      <c r="T75" s="35"/>
    </row>
    <row r="76" spans="2:20" ht="12" customHeight="1" x14ac:dyDescent="0.3">
      <c r="H76" s="29"/>
      <c r="Q76" s="19"/>
      <c r="T76" s="42"/>
    </row>
    <row r="77" spans="2:20" ht="12" customHeight="1" x14ac:dyDescent="0.3">
      <c r="B77" s="10" t="s">
        <v>38</v>
      </c>
      <c r="D77" s="148" t="s">
        <v>13</v>
      </c>
      <c r="E77" s="39"/>
      <c r="F77" s="148" t="s">
        <v>0</v>
      </c>
      <c r="G77" s="150" t="s">
        <v>44</v>
      </c>
      <c r="H77" s="41" t="s">
        <v>19</v>
      </c>
      <c r="I77" s="179" t="s">
        <v>29</v>
      </c>
      <c r="J77" s="154" t="s">
        <v>19</v>
      </c>
      <c r="K77" s="41"/>
      <c r="L77" s="160" t="s">
        <v>50</v>
      </c>
      <c r="M77" s="144" t="s">
        <v>18</v>
      </c>
      <c r="N77" s="154" t="s">
        <v>35</v>
      </c>
      <c r="O77" s="172"/>
      <c r="P77" s="184" t="s">
        <v>29</v>
      </c>
      <c r="Q77" s="154" t="s">
        <v>36</v>
      </c>
      <c r="R77" s="190" t="s">
        <v>53</v>
      </c>
      <c r="S77" s="184" t="s">
        <v>28</v>
      </c>
      <c r="T77" s="179" t="s">
        <v>49</v>
      </c>
    </row>
    <row r="78" spans="2:20" ht="12" customHeight="1" x14ac:dyDescent="0.3">
      <c r="D78" s="149"/>
      <c r="E78" s="40"/>
      <c r="F78" s="149"/>
      <c r="G78" s="151"/>
      <c r="H78" s="20" t="s">
        <v>23</v>
      </c>
      <c r="I78" s="180"/>
      <c r="J78" s="149"/>
      <c r="K78" s="40"/>
      <c r="L78" s="151"/>
      <c r="M78" s="145"/>
      <c r="N78" s="149"/>
      <c r="O78" s="173"/>
      <c r="P78" s="185"/>
      <c r="Q78" s="149"/>
      <c r="R78" s="191"/>
      <c r="S78" s="185"/>
      <c r="T78" s="180"/>
    </row>
    <row r="79" spans="2:20" ht="12" customHeight="1" x14ac:dyDescent="0.3">
      <c r="D79" s="59" t="s">
        <v>11</v>
      </c>
      <c r="E79" s="59"/>
      <c r="F79" s="174">
        <v>1</v>
      </c>
      <c r="G79" s="17" t="s">
        <v>22</v>
      </c>
      <c r="H79" s="143">
        <f>J79-J80</f>
        <v>14</v>
      </c>
      <c r="I79" s="175">
        <v>71.8</v>
      </c>
      <c r="J79" s="95">
        <v>3551</v>
      </c>
      <c r="K79" s="95">
        <v>1</v>
      </c>
      <c r="L79" s="95" t="s">
        <v>8</v>
      </c>
      <c r="M79" s="103">
        <v>1</v>
      </c>
      <c r="N79" s="95" t="s">
        <v>60</v>
      </c>
      <c r="O79" s="171" t="s">
        <v>27</v>
      </c>
      <c r="P79" s="164">
        <v>51.95</v>
      </c>
      <c r="Q79" s="195" t="s">
        <v>174</v>
      </c>
      <c r="R79" s="143">
        <v>6</v>
      </c>
      <c r="S79" s="138">
        <f>250/6</f>
        <v>41.666666666666664</v>
      </c>
      <c r="T79" s="196" t="s">
        <v>52</v>
      </c>
    </row>
    <row r="80" spans="2:20" ht="12" customHeight="1" x14ac:dyDescent="0.3">
      <c r="D80" s="51" t="s">
        <v>40</v>
      </c>
      <c r="E80" s="51"/>
      <c r="F80" s="146"/>
      <c r="G80" s="38" t="s">
        <v>48</v>
      </c>
      <c r="H80" s="133"/>
      <c r="I80" s="176"/>
      <c r="J80" s="88">
        <v>3537</v>
      </c>
      <c r="K80" s="88">
        <v>1</v>
      </c>
      <c r="L80" s="88" t="s">
        <v>8</v>
      </c>
      <c r="M80" s="92">
        <v>3</v>
      </c>
      <c r="N80" s="88" t="s">
        <v>69</v>
      </c>
      <c r="O80" s="153"/>
      <c r="P80" s="135"/>
      <c r="Q80" s="133"/>
      <c r="R80" s="133"/>
      <c r="S80" s="136"/>
      <c r="T80" s="197"/>
    </row>
    <row r="81" spans="2:20" ht="12" customHeight="1" x14ac:dyDescent="0.3">
      <c r="D81" s="50" t="s">
        <v>15</v>
      </c>
      <c r="E81" s="50"/>
      <c r="F81" s="146">
        <v>2</v>
      </c>
      <c r="G81" s="17" t="s">
        <v>22</v>
      </c>
      <c r="H81" s="133">
        <f>J81-J82</f>
        <v>74</v>
      </c>
      <c r="I81" s="176">
        <v>69.5</v>
      </c>
      <c r="J81" s="108">
        <v>3553</v>
      </c>
      <c r="K81" s="104">
        <v>1</v>
      </c>
      <c r="L81" s="104" t="s">
        <v>8</v>
      </c>
      <c r="M81" s="106">
        <v>2</v>
      </c>
      <c r="N81" s="104" t="s">
        <v>84</v>
      </c>
      <c r="O81" s="153" t="s">
        <v>27</v>
      </c>
      <c r="P81" s="165">
        <v>60.22</v>
      </c>
      <c r="Q81" s="133" t="s">
        <v>173</v>
      </c>
      <c r="R81" s="133">
        <v>4</v>
      </c>
      <c r="S81" s="136">
        <f>250/4</f>
        <v>62.5</v>
      </c>
      <c r="T81" s="141" t="s">
        <v>43</v>
      </c>
    </row>
    <row r="82" spans="2:20" ht="12" customHeight="1" x14ac:dyDescent="0.3">
      <c r="D82" s="52" t="s">
        <v>110</v>
      </c>
      <c r="E82" s="52"/>
      <c r="F82" s="147"/>
      <c r="G82" s="101" t="s">
        <v>48</v>
      </c>
      <c r="H82" s="134"/>
      <c r="I82" s="181"/>
      <c r="J82" s="109">
        <v>3479</v>
      </c>
      <c r="K82" s="109">
        <v>1</v>
      </c>
      <c r="L82" s="109">
        <v>1</v>
      </c>
      <c r="M82" s="110">
        <v>8</v>
      </c>
      <c r="N82" s="109" t="s">
        <v>125</v>
      </c>
      <c r="O82" s="161"/>
      <c r="P82" s="166"/>
      <c r="Q82" s="134"/>
      <c r="R82" s="134"/>
      <c r="S82" s="137"/>
      <c r="T82" s="142"/>
    </row>
    <row r="83" spans="2:20" ht="12" customHeight="1" x14ac:dyDescent="0.3">
      <c r="H83" s="29"/>
      <c r="Q83" s="19"/>
      <c r="T83" s="35"/>
    </row>
    <row r="84" spans="2:20" ht="12" customHeight="1" x14ac:dyDescent="0.3">
      <c r="D84" s="26"/>
      <c r="E84" s="26"/>
      <c r="F84" s="27"/>
      <c r="G84" s="26"/>
      <c r="H84" s="26"/>
      <c r="I84" s="28"/>
      <c r="J84" s="26"/>
      <c r="K84" s="26"/>
      <c r="L84" s="26"/>
      <c r="M84" s="27"/>
      <c r="N84" s="26"/>
      <c r="P84" s="46"/>
      <c r="Q84" s="26"/>
      <c r="T84" s="43"/>
    </row>
    <row r="85" spans="2:20" s="10" customFormat="1" ht="12" customHeight="1" x14ac:dyDescent="0.3">
      <c r="B85" s="10" t="s">
        <v>185</v>
      </c>
      <c r="D85" s="148" t="s">
        <v>13</v>
      </c>
      <c r="E85" s="39"/>
      <c r="F85" s="148" t="s">
        <v>0</v>
      </c>
      <c r="G85" s="192" t="s">
        <v>21</v>
      </c>
      <c r="H85" s="41" t="s">
        <v>19</v>
      </c>
      <c r="I85" s="157" t="s">
        <v>29</v>
      </c>
      <c r="J85" s="154" t="s">
        <v>19</v>
      </c>
      <c r="K85" s="41"/>
      <c r="L85" s="160" t="s">
        <v>50</v>
      </c>
      <c r="M85" s="144" t="s">
        <v>18</v>
      </c>
      <c r="N85" s="190" t="s">
        <v>193</v>
      </c>
      <c r="O85" s="47"/>
      <c r="P85" s="184" t="s">
        <v>29</v>
      </c>
      <c r="Q85" s="154" t="s">
        <v>39</v>
      </c>
      <c r="R85" s="190" t="s">
        <v>53</v>
      </c>
      <c r="S85" s="139" t="s">
        <v>28</v>
      </c>
      <c r="T85" s="179" t="s">
        <v>49</v>
      </c>
    </row>
    <row r="86" spans="2:20" s="1" customFormat="1" ht="12" customHeight="1" x14ac:dyDescent="0.3">
      <c r="D86" s="149"/>
      <c r="E86" s="40"/>
      <c r="F86" s="149"/>
      <c r="G86" s="193"/>
      <c r="H86" s="20" t="s">
        <v>23</v>
      </c>
      <c r="I86" s="158"/>
      <c r="J86" s="149"/>
      <c r="K86" s="40"/>
      <c r="L86" s="151"/>
      <c r="M86" s="145"/>
      <c r="N86" s="191"/>
      <c r="O86" s="48"/>
      <c r="P86" s="185"/>
      <c r="Q86" s="149"/>
      <c r="R86" s="191"/>
      <c r="S86" s="140"/>
      <c r="T86" s="180"/>
    </row>
    <row r="87" spans="2:20" s="4" customFormat="1" ht="12" customHeight="1" x14ac:dyDescent="0.3">
      <c r="B87" s="1"/>
      <c r="D87" s="59" t="s">
        <v>11</v>
      </c>
      <c r="E87" s="59"/>
      <c r="F87" s="174">
        <v>2</v>
      </c>
      <c r="G87" s="17" t="s">
        <v>22</v>
      </c>
      <c r="H87" s="143">
        <f>J87-J88</f>
        <v>72</v>
      </c>
      <c r="I87" s="175">
        <v>53.9</v>
      </c>
      <c r="J87" s="112">
        <v>3551</v>
      </c>
      <c r="K87" s="112">
        <v>1</v>
      </c>
      <c r="L87" s="112" t="s">
        <v>8</v>
      </c>
      <c r="M87" s="117">
        <v>1</v>
      </c>
      <c r="N87" s="112" t="s">
        <v>60</v>
      </c>
      <c r="O87" s="194" t="s">
        <v>27</v>
      </c>
      <c r="P87" s="167">
        <v>59.95</v>
      </c>
      <c r="Q87" s="143" t="s">
        <v>178</v>
      </c>
      <c r="R87" s="143">
        <v>3</v>
      </c>
      <c r="S87" s="138">
        <f>500/6</f>
        <v>83.333333333333329</v>
      </c>
      <c r="T87" s="196" t="s">
        <v>41</v>
      </c>
    </row>
    <row r="88" spans="2:20" s="4" customFormat="1" ht="12" customHeight="1" x14ac:dyDescent="0.3">
      <c r="B88" s="1"/>
      <c r="D88" s="51" t="s">
        <v>110</v>
      </c>
      <c r="E88" s="51"/>
      <c r="F88" s="146"/>
      <c r="G88" s="38" t="s">
        <v>48</v>
      </c>
      <c r="H88" s="133"/>
      <c r="I88" s="176"/>
      <c r="J88" s="113">
        <v>3479</v>
      </c>
      <c r="K88" s="113">
        <v>1</v>
      </c>
      <c r="L88" s="113">
        <v>1</v>
      </c>
      <c r="M88" s="116">
        <v>8</v>
      </c>
      <c r="N88" s="113" t="s">
        <v>125</v>
      </c>
      <c r="O88" s="162"/>
      <c r="P88" s="168"/>
      <c r="Q88" s="133"/>
      <c r="R88" s="133"/>
      <c r="S88" s="136"/>
      <c r="T88" s="197"/>
    </row>
    <row r="89" spans="2:20" s="4" customFormat="1" ht="3" customHeight="1" x14ac:dyDescent="0.3">
      <c r="B89" s="1"/>
      <c r="D89" s="51"/>
      <c r="E89" s="51"/>
      <c r="F89" s="51"/>
      <c r="G89" s="17"/>
      <c r="H89" s="50"/>
      <c r="I89" s="57"/>
      <c r="J89" s="119"/>
      <c r="K89" s="119"/>
      <c r="L89" s="119"/>
      <c r="M89" s="116"/>
      <c r="N89" s="119"/>
      <c r="O89" s="54"/>
      <c r="P89" s="65"/>
      <c r="Q89" s="82"/>
      <c r="R89" s="56"/>
      <c r="S89" s="56"/>
      <c r="T89" s="37"/>
    </row>
    <row r="90" spans="2:20" s="1" customFormat="1" ht="12" customHeight="1" x14ac:dyDescent="0.3">
      <c r="D90" s="50" t="s">
        <v>40</v>
      </c>
      <c r="E90" s="60"/>
      <c r="F90" s="146">
        <v>1</v>
      </c>
      <c r="G90" s="38" t="s">
        <v>48</v>
      </c>
      <c r="H90" s="133">
        <f>J90-J91</f>
        <v>-16</v>
      </c>
      <c r="I90" s="63"/>
      <c r="J90" s="113">
        <v>3537</v>
      </c>
      <c r="K90" s="113">
        <v>1</v>
      </c>
      <c r="L90" s="113" t="s">
        <v>8</v>
      </c>
      <c r="M90" s="116">
        <v>3</v>
      </c>
      <c r="N90" s="113" t="s">
        <v>69</v>
      </c>
      <c r="O90" s="153" t="s">
        <v>27</v>
      </c>
      <c r="P90" s="169">
        <v>47.77</v>
      </c>
      <c r="Q90" s="133" t="s">
        <v>188</v>
      </c>
      <c r="R90" s="133">
        <v>4</v>
      </c>
      <c r="S90" s="136">
        <f>500/8</f>
        <v>62.5</v>
      </c>
      <c r="T90" s="141" t="s">
        <v>41</v>
      </c>
    </row>
    <row r="91" spans="2:20" s="1" customFormat="1" ht="12" customHeight="1" x14ac:dyDescent="0.3">
      <c r="D91" s="55" t="s">
        <v>15</v>
      </c>
      <c r="E91" s="53"/>
      <c r="F91" s="147"/>
      <c r="G91" s="18" t="s">
        <v>22</v>
      </c>
      <c r="H91" s="134"/>
      <c r="I91" s="58"/>
      <c r="J91" s="114">
        <v>3553</v>
      </c>
      <c r="K91" s="114">
        <v>1</v>
      </c>
      <c r="L91" s="114" t="s">
        <v>8</v>
      </c>
      <c r="M91" s="118">
        <v>2</v>
      </c>
      <c r="N91" s="114" t="s">
        <v>84</v>
      </c>
      <c r="O91" s="161"/>
      <c r="P91" s="170"/>
      <c r="Q91" s="134"/>
      <c r="R91" s="134"/>
      <c r="S91" s="137"/>
      <c r="T91" s="142"/>
    </row>
  </sheetData>
  <mergeCells count="353">
    <mergeCell ref="R87:R88"/>
    <mergeCell ref="R90:R91"/>
    <mergeCell ref="R45:R46"/>
    <mergeCell ref="R65:R66"/>
    <mergeCell ref="R77:R78"/>
    <mergeCell ref="R85:R86"/>
    <mergeCell ref="R29:R30"/>
    <mergeCell ref="R31:R32"/>
    <mergeCell ref="R33:R34"/>
    <mergeCell ref="R35:R36"/>
    <mergeCell ref="R37:R38"/>
    <mergeCell ref="R39:R40"/>
    <mergeCell ref="R71:R72"/>
    <mergeCell ref="R73:R74"/>
    <mergeCell ref="R79:R80"/>
    <mergeCell ref="Q57:Q58"/>
    <mergeCell ref="Q73:Q74"/>
    <mergeCell ref="R81:R82"/>
    <mergeCell ref="T85:T86"/>
    <mergeCell ref="S73:S74"/>
    <mergeCell ref="Q79:Q80"/>
    <mergeCell ref="T51:T52"/>
    <mergeCell ref="T53:T54"/>
    <mergeCell ref="T55:T56"/>
    <mergeCell ref="T57:T58"/>
    <mergeCell ref="T59:T60"/>
    <mergeCell ref="T61:T62"/>
    <mergeCell ref="T63:T64"/>
    <mergeCell ref="T67:T68"/>
    <mergeCell ref="T79:T80"/>
    <mergeCell ref="Q71:Q72"/>
    <mergeCell ref="R51:R52"/>
    <mergeCell ref="R53:R54"/>
    <mergeCell ref="R55:R56"/>
    <mergeCell ref="R57:R58"/>
    <mergeCell ref="R59:R60"/>
    <mergeCell ref="R61:R62"/>
    <mergeCell ref="R67:R68"/>
    <mergeCell ref="R69:R70"/>
    <mergeCell ref="T9:T10"/>
    <mergeCell ref="T45:T46"/>
    <mergeCell ref="T65:T66"/>
    <mergeCell ref="T77:T78"/>
    <mergeCell ref="J65:J66"/>
    <mergeCell ref="N45:N46"/>
    <mergeCell ref="O45:O46"/>
    <mergeCell ref="T29:T30"/>
    <mergeCell ref="T31:T32"/>
    <mergeCell ref="T33:T34"/>
    <mergeCell ref="T35:T36"/>
    <mergeCell ref="T37:T38"/>
    <mergeCell ref="T39:T40"/>
    <mergeCell ref="T41:T42"/>
    <mergeCell ref="S35:S36"/>
    <mergeCell ref="S37:S38"/>
    <mergeCell ref="S39:S40"/>
    <mergeCell ref="S41:S42"/>
    <mergeCell ref="N65:N66"/>
    <mergeCell ref="O65:O66"/>
    <mergeCell ref="O71:O72"/>
    <mergeCell ref="O57:O58"/>
    <mergeCell ref="T49:T50"/>
    <mergeCell ref="Q31:Q32"/>
    <mergeCell ref="T87:T88"/>
    <mergeCell ref="T71:T72"/>
    <mergeCell ref="T69:T70"/>
    <mergeCell ref="P85:P86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P65:P66"/>
    <mergeCell ref="Q65:Q66"/>
    <mergeCell ref="S65:S66"/>
    <mergeCell ref="S57:S58"/>
    <mergeCell ref="S59:S60"/>
    <mergeCell ref="T81:T82"/>
    <mergeCell ref="T73:T74"/>
    <mergeCell ref="Q69:Q70"/>
    <mergeCell ref="S69:S70"/>
    <mergeCell ref="S81:S82"/>
    <mergeCell ref="T47:T48"/>
    <mergeCell ref="S31:S32"/>
    <mergeCell ref="S33:S34"/>
    <mergeCell ref="N85:N86"/>
    <mergeCell ref="Q85:Q86"/>
    <mergeCell ref="S85:S86"/>
    <mergeCell ref="O31:O32"/>
    <mergeCell ref="O33:O34"/>
    <mergeCell ref="O35:O36"/>
    <mergeCell ref="Q33:Q34"/>
    <mergeCell ref="Q37:Q38"/>
    <mergeCell ref="Q39:Q40"/>
    <mergeCell ref="Q41:Q42"/>
    <mergeCell ref="Q51:Q52"/>
    <mergeCell ref="Q61:Q62"/>
    <mergeCell ref="S47:S48"/>
    <mergeCell ref="Q59:Q60"/>
    <mergeCell ref="Q47:Q48"/>
    <mergeCell ref="P77:P78"/>
    <mergeCell ref="Q77:Q78"/>
    <mergeCell ref="S77:S78"/>
    <mergeCell ref="Q49:Q50"/>
    <mergeCell ref="Q53:Q54"/>
    <mergeCell ref="Q55:Q56"/>
    <mergeCell ref="Q35:Q36"/>
    <mergeCell ref="I33:I34"/>
    <mergeCell ref="I35:I36"/>
    <mergeCell ref="F71:F72"/>
    <mergeCell ref="O87:O88"/>
    <mergeCell ref="S87:S88"/>
    <mergeCell ref="S53:S54"/>
    <mergeCell ref="S55:S56"/>
    <mergeCell ref="Q67:Q68"/>
    <mergeCell ref="S67:S68"/>
    <mergeCell ref="S79:S80"/>
    <mergeCell ref="M85:M86"/>
    <mergeCell ref="H69:H70"/>
    <mergeCell ref="I69:I70"/>
    <mergeCell ref="F59:F60"/>
    <mergeCell ref="H57:H58"/>
    <mergeCell ref="H59:H60"/>
    <mergeCell ref="F57:F58"/>
    <mergeCell ref="H61:H62"/>
    <mergeCell ref="S71:S72"/>
    <mergeCell ref="H67:H68"/>
    <mergeCell ref="F69:F70"/>
    <mergeCell ref="I61:I62"/>
    <mergeCell ref="H55:H56"/>
    <mergeCell ref="S61:S62"/>
    <mergeCell ref="O23:O24"/>
    <mergeCell ref="O51:O52"/>
    <mergeCell ref="O61:O62"/>
    <mergeCell ref="O25:O26"/>
    <mergeCell ref="O37:O38"/>
    <mergeCell ref="O39:O40"/>
    <mergeCell ref="O27:O28"/>
    <mergeCell ref="O29:O30"/>
    <mergeCell ref="O53:O54"/>
    <mergeCell ref="O55:O56"/>
    <mergeCell ref="O59:O60"/>
    <mergeCell ref="O41:O42"/>
    <mergeCell ref="I13:I14"/>
    <mergeCell ref="I25:I26"/>
    <mergeCell ref="F25:F26"/>
    <mergeCell ref="F27:F28"/>
    <mergeCell ref="I15:I16"/>
    <mergeCell ref="D85:D86"/>
    <mergeCell ref="F85:F86"/>
    <mergeCell ref="G85:G86"/>
    <mergeCell ref="I85:I86"/>
    <mergeCell ref="D65:D66"/>
    <mergeCell ref="D77:D78"/>
    <mergeCell ref="F65:F66"/>
    <mergeCell ref="G65:G66"/>
    <mergeCell ref="I65:I66"/>
    <mergeCell ref="I67:I68"/>
    <mergeCell ref="H81:H82"/>
    <mergeCell ref="H71:H72"/>
    <mergeCell ref="I71:I72"/>
    <mergeCell ref="I49:I50"/>
    <mergeCell ref="I27:I28"/>
    <mergeCell ref="I39:I40"/>
    <mergeCell ref="I51:I52"/>
    <mergeCell ref="H51:H52"/>
    <mergeCell ref="F53:F54"/>
    <mergeCell ref="M9:M10"/>
    <mergeCell ref="J9:J10"/>
    <mergeCell ref="I9:I10"/>
    <mergeCell ref="I11:I12"/>
    <mergeCell ref="F39:F40"/>
    <mergeCell ref="I37:I38"/>
    <mergeCell ref="F37:F38"/>
    <mergeCell ref="N9:N10"/>
    <mergeCell ref="I23:I24"/>
    <mergeCell ref="I17:I18"/>
    <mergeCell ref="I19:I20"/>
    <mergeCell ref="L9:L10"/>
    <mergeCell ref="F13:F14"/>
    <mergeCell ref="F15:F16"/>
    <mergeCell ref="F17:F18"/>
    <mergeCell ref="F19:F20"/>
    <mergeCell ref="F29:F30"/>
    <mergeCell ref="F31:F32"/>
    <mergeCell ref="F33:F34"/>
    <mergeCell ref="F35:F36"/>
    <mergeCell ref="I21:I22"/>
    <mergeCell ref="F11:F12"/>
    <mergeCell ref="I29:I30"/>
    <mergeCell ref="I31:I32"/>
    <mergeCell ref="P19:P20"/>
    <mergeCell ref="P21:P22"/>
    <mergeCell ref="D9:D10"/>
    <mergeCell ref="D45:D46"/>
    <mergeCell ref="H23:H24"/>
    <mergeCell ref="H25:H26"/>
    <mergeCell ref="H27:H28"/>
    <mergeCell ref="H39:H40"/>
    <mergeCell ref="H41:H42"/>
    <mergeCell ref="H29:H30"/>
    <mergeCell ref="H31:H32"/>
    <mergeCell ref="H33:H34"/>
    <mergeCell ref="H35:H36"/>
    <mergeCell ref="H37:H38"/>
    <mergeCell ref="H11:H12"/>
    <mergeCell ref="H13:H14"/>
    <mergeCell ref="H15:H16"/>
    <mergeCell ref="H17:H18"/>
    <mergeCell ref="F9:F10"/>
    <mergeCell ref="G9:G10"/>
    <mergeCell ref="H21:H22"/>
    <mergeCell ref="F21:F22"/>
    <mergeCell ref="F23:F24"/>
    <mergeCell ref="H19:H20"/>
    <mergeCell ref="Q29:Q30"/>
    <mergeCell ref="R9:R10"/>
    <mergeCell ref="R11:R12"/>
    <mergeCell ref="R13:R14"/>
    <mergeCell ref="R15:R16"/>
    <mergeCell ref="R17:R18"/>
    <mergeCell ref="R19:R20"/>
    <mergeCell ref="R21:R22"/>
    <mergeCell ref="O11:O12"/>
    <mergeCell ref="Q21:Q22"/>
    <mergeCell ref="O19:O20"/>
    <mergeCell ref="Q9:Q10"/>
    <mergeCell ref="O9:O10"/>
    <mergeCell ref="Q15:Q16"/>
    <mergeCell ref="Q17:Q18"/>
    <mergeCell ref="O17:O18"/>
    <mergeCell ref="P9:P10"/>
    <mergeCell ref="O21:O22"/>
    <mergeCell ref="O13:O14"/>
    <mergeCell ref="O15:O16"/>
    <mergeCell ref="P11:P12"/>
    <mergeCell ref="P13:P14"/>
    <mergeCell ref="P15:P16"/>
    <mergeCell ref="P17:P18"/>
    <mergeCell ref="Q25:Q26"/>
    <mergeCell ref="Q27:Q28"/>
    <mergeCell ref="S9:S10"/>
    <mergeCell ref="S11:S12"/>
    <mergeCell ref="S13:S14"/>
    <mergeCell ref="S15:S16"/>
    <mergeCell ref="S17:S18"/>
    <mergeCell ref="S19:S20"/>
    <mergeCell ref="S21:S22"/>
    <mergeCell ref="Q23:Q24"/>
    <mergeCell ref="S23:S24"/>
    <mergeCell ref="Q19:Q20"/>
    <mergeCell ref="Q11:Q12"/>
    <mergeCell ref="Q13:Q14"/>
    <mergeCell ref="R23:R24"/>
    <mergeCell ref="R25:R26"/>
    <mergeCell ref="R27:R28"/>
    <mergeCell ref="S49:S50"/>
    <mergeCell ref="Q45:Q46"/>
    <mergeCell ref="S51:S52"/>
    <mergeCell ref="P45:P46"/>
    <mergeCell ref="F47:F48"/>
    <mergeCell ref="I47:I48"/>
    <mergeCell ref="H49:H50"/>
    <mergeCell ref="P41:P42"/>
    <mergeCell ref="R41:R42"/>
    <mergeCell ref="R47:R48"/>
    <mergeCell ref="R49:R50"/>
    <mergeCell ref="F49:F50"/>
    <mergeCell ref="F79:F80"/>
    <mergeCell ref="H79:H80"/>
    <mergeCell ref="I79:I80"/>
    <mergeCell ref="F81:F82"/>
    <mergeCell ref="I77:I78"/>
    <mergeCell ref="F77:F78"/>
    <mergeCell ref="G77:G78"/>
    <mergeCell ref="I81:I82"/>
    <mergeCell ref="F67:F68"/>
    <mergeCell ref="F90:F91"/>
    <mergeCell ref="H90:H91"/>
    <mergeCell ref="O90:O91"/>
    <mergeCell ref="M65:M66"/>
    <mergeCell ref="O67:O68"/>
    <mergeCell ref="P35:P36"/>
    <mergeCell ref="P37:P38"/>
    <mergeCell ref="P39:P40"/>
    <mergeCell ref="S90:S91"/>
    <mergeCell ref="F55:F56"/>
    <mergeCell ref="H53:H54"/>
    <mergeCell ref="O77:O78"/>
    <mergeCell ref="L65:L66"/>
    <mergeCell ref="M77:M78"/>
    <mergeCell ref="N77:N78"/>
    <mergeCell ref="O69:O70"/>
    <mergeCell ref="O79:O80"/>
    <mergeCell ref="F51:F52"/>
    <mergeCell ref="F61:F62"/>
    <mergeCell ref="F87:F88"/>
    <mergeCell ref="H87:H88"/>
    <mergeCell ref="I87:I88"/>
    <mergeCell ref="F73:F74"/>
    <mergeCell ref="H73:H74"/>
    <mergeCell ref="T90:T91"/>
    <mergeCell ref="Q81:Q82"/>
    <mergeCell ref="Q87:Q88"/>
    <mergeCell ref="M45:M46"/>
    <mergeCell ref="F41:F42"/>
    <mergeCell ref="F45:F46"/>
    <mergeCell ref="G45:G46"/>
    <mergeCell ref="O47:O48"/>
    <mergeCell ref="O49:O50"/>
    <mergeCell ref="J45:J46"/>
    <mergeCell ref="I41:I42"/>
    <mergeCell ref="I45:I46"/>
    <mergeCell ref="H47:H48"/>
    <mergeCell ref="L45:L46"/>
    <mergeCell ref="O81:O82"/>
    <mergeCell ref="O73:O74"/>
    <mergeCell ref="J85:J86"/>
    <mergeCell ref="L85:L86"/>
    <mergeCell ref="J77:J78"/>
    <mergeCell ref="L77:L78"/>
    <mergeCell ref="P79:P80"/>
    <mergeCell ref="P81:P82"/>
    <mergeCell ref="P87:P88"/>
    <mergeCell ref="P90:P91"/>
    <mergeCell ref="R7:S7"/>
    <mergeCell ref="Q90:Q91"/>
    <mergeCell ref="P47:P48"/>
    <mergeCell ref="P49:P50"/>
    <mergeCell ref="P51:P52"/>
    <mergeCell ref="P53:P54"/>
    <mergeCell ref="P55:P56"/>
    <mergeCell ref="P57:P58"/>
    <mergeCell ref="P59:P60"/>
    <mergeCell ref="P61:P62"/>
    <mergeCell ref="P67:P68"/>
    <mergeCell ref="P69:P70"/>
    <mergeCell ref="P71:P72"/>
    <mergeCell ref="P73:P74"/>
    <mergeCell ref="P23:P24"/>
    <mergeCell ref="P25:P26"/>
    <mergeCell ref="P27:P28"/>
    <mergeCell ref="P29:P30"/>
    <mergeCell ref="P31:P32"/>
    <mergeCell ref="P33:P34"/>
    <mergeCell ref="S45:S46"/>
    <mergeCell ref="S25:S26"/>
    <mergeCell ref="S27:S28"/>
    <mergeCell ref="S29:S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"/>
  <sheetViews>
    <sheetView zoomScale="178" zoomScaleNormal="178" workbookViewId="0">
      <selection activeCell="A16" sqref="A16"/>
    </sheetView>
  </sheetViews>
  <sheetFormatPr defaultColWidth="9.109375" defaultRowHeight="14.4" x14ac:dyDescent="0.3"/>
  <cols>
    <col min="1" max="1" width="1.6640625" style="69" customWidth="1"/>
    <col min="2" max="2" width="7.6640625" style="69" customWidth="1"/>
    <col min="3" max="3" width="5" style="69" customWidth="1"/>
    <col min="4" max="4" width="6.33203125" style="69" customWidth="1"/>
    <col min="5" max="5" width="3.33203125" style="69" customWidth="1"/>
    <col min="6" max="6" width="0.44140625" style="69" customWidth="1"/>
    <col min="7" max="7" width="5" style="69" customWidth="1"/>
    <col min="8" max="8" width="6.33203125" style="69" customWidth="1"/>
    <col min="9" max="9" width="3.6640625" style="69" customWidth="1"/>
    <col min="10" max="10" width="5" style="69" customWidth="1"/>
    <col min="11" max="11" width="6.33203125" style="69" customWidth="1"/>
    <col min="12" max="12" width="3.33203125" style="69" customWidth="1"/>
    <col min="13" max="13" width="0.44140625" style="69" customWidth="1"/>
    <col min="14" max="14" width="5" style="69" customWidth="1"/>
    <col min="15" max="15" width="6.33203125" style="69" customWidth="1"/>
    <col min="16" max="16" width="3.6640625" style="69" customWidth="1"/>
    <col min="17" max="17" width="5" style="69" customWidth="1"/>
    <col min="18" max="18" width="6.33203125" style="69" customWidth="1"/>
    <col min="19" max="19" width="3.33203125" style="69" customWidth="1"/>
    <col min="20" max="20" width="0.44140625" style="69" customWidth="1"/>
    <col min="21" max="21" width="5" style="69" customWidth="1"/>
    <col min="22" max="22" width="6.33203125" style="69" customWidth="1"/>
    <col min="23" max="23" width="3.6640625" style="69" customWidth="1"/>
    <col min="24" max="16384" width="9.109375" style="69"/>
  </cols>
  <sheetData>
    <row r="1" spans="1:23" ht="18" x14ac:dyDescent="0.3">
      <c r="A1" s="80" t="s">
        <v>189</v>
      </c>
    </row>
    <row r="4" spans="1:23" s="70" customFormat="1" ht="11.1" customHeight="1" x14ac:dyDescent="0.3">
      <c r="B4" s="71"/>
      <c r="C4" s="205" t="s">
        <v>3</v>
      </c>
      <c r="D4" s="205"/>
      <c r="E4" s="205"/>
      <c r="F4" s="205"/>
      <c r="G4" s="205"/>
      <c r="H4" s="205"/>
      <c r="I4" s="205"/>
      <c r="J4" s="206" t="s">
        <v>9</v>
      </c>
      <c r="K4" s="207"/>
      <c r="L4" s="207"/>
      <c r="M4" s="207"/>
      <c r="N4" s="207"/>
      <c r="O4" s="207"/>
      <c r="P4" s="208"/>
      <c r="Q4" s="205" t="s">
        <v>4</v>
      </c>
      <c r="R4" s="205"/>
      <c r="S4" s="205"/>
      <c r="T4" s="205"/>
      <c r="U4" s="205"/>
      <c r="V4" s="205"/>
      <c r="W4" s="209"/>
    </row>
    <row r="5" spans="1:23" s="70" customFormat="1" ht="11.1" customHeight="1" x14ac:dyDescent="0.3">
      <c r="B5" s="210" t="s">
        <v>46</v>
      </c>
      <c r="C5" s="212" t="s">
        <v>16</v>
      </c>
      <c r="D5" s="212"/>
      <c r="E5" s="212"/>
      <c r="F5" s="67"/>
      <c r="G5" s="212" t="s">
        <v>17</v>
      </c>
      <c r="H5" s="212"/>
      <c r="I5" s="213"/>
      <c r="J5" s="214" t="s">
        <v>16</v>
      </c>
      <c r="K5" s="214"/>
      <c r="L5" s="214"/>
      <c r="M5" s="72"/>
      <c r="N5" s="212" t="s">
        <v>17</v>
      </c>
      <c r="O5" s="212"/>
      <c r="P5" s="213"/>
      <c r="Q5" s="214" t="s">
        <v>16</v>
      </c>
      <c r="R5" s="214"/>
      <c r="S5" s="214"/>
      <c r="T5" s="72"/>
      <c r="U5" s="212" t="s">
        <v>17</v>
      </c>
      <c r="V5" s="212"/>
      <c r="W5" s="212"/>
    </row>
    <row r="6" spans="1:23" s="70" customFormat="1" ht="11.1" customHeight="1" x14ac:dyDescent="0.3">
      <c r="B6" s="211"/>
      <c r="C6" s="215" t="s">
        <v>1</v>
      </c>
      <c r="D6" s="216"/>
      <c r="E6" s="67" t="s">
        <v>20</v>
      </c>
      <c r="F6" s="73"/>
      <c r="G6" s="215" t="s">
        <v>1</v>
      </c>
      <c r="H6" s="216"/>
      <c r="I6" s="74" t="s">
        <v>20</v>
      </c>
      <c r="J6" s="217" t="s">
        <v>1</v>
      </c>
      <c r="K6" s="216"/>
      <c r="L6" s="67" t="s">
        <v>20</v>
      </c>
      <c r="M6" s="73"/>
      <c r="N6" s="215" t="s">
        <v>1</v>
      </c>
      <c r="O6" s="216"/>
      <c r="P6" s="74" t="s">
        <v>20</v>
      </c>
      <c r="Q6" s="217" t="s">
        <v>1</v>
      </c>
      <c r="R6" s="216"/>
      <c r="S6" s="67" t="s">
        <v>20</v>
      </c>
      <c r="T6" s="73"/>
      <c r="U6" s="215" t="s">
        <v>1</v>
      </c>
      <c r="V6" s="216"/>
      <c r="W6" s="67" t="s">
        <v>20</v>
      </c>
    </row>
    <row r="7" spans="1:23" s="75" customFormat="1" ht="2.1" customHeight="1" x14ac:dyDescent="0.3">
      <c r="B7" s="66"/>
      <c r="C7" s="66"/>
      <c r="D7" s="66"/>
      <c r="E7" s="66"/>
      <c r="F7" s="66"/>
      <c r="G7" s="66"/>
      <c r="H7" s="66"/>
      <c r="I7" s="76"/>
      <c r="J7" s="77"/>
      <c r="K7" s="66"/>
      <c r="L7" s="66"/>
      <c r="M7" s="66"/>
      <c r="N7" s="66"/>
      <c r="O7" s="66"/>
      <c r="P7" s="76"/>
      <c r="Q7" s="77"/>
      <c r="R7" s="66"/>
      <c r="S7" s="77"/>
      <c r="T7" s="77"/>
      <c r="U7" s="66"/>
      <c r="V7" s="66"/>
      <c r="W7" s="66"/>
    </row>
    <row r="8" spans="1:23" s="75" customFormat="1" ht="11.1" customHeight="1" x14ac:dyDescent="0.3">
      <c r="B8" s="68">
        <v>1</v>
      </c>
      <c r="C8" s="100" t="s">
        <v>142</v>
      </c>
      <c r="D8" s="100" t="s">
        <v>143</v>
      </c>
      <c r="E8" s="100">
        <v>33</v>
      </c>
      <c r="F8" s="100"/>
      <c r="G8" s="78" t="s">
        <v>144</v>
      </c>
      <c r="H8" s="100" t="s">
        <v>145</v>
      </c>
      <c r="I8" s="76">
        <v>99</v>
      </c>
      <c r="J8" s="107" t="s">
        <v>146</v>
      </c>
      <c r="K8" s="100" t="s">
        <v>147</v>
      </c>
      <c r="L8" s="100">
        <v>25</v>
      </c>
      <c r="M8" s="100"/>
      <c r="N8" s="105" t="s">
        <v>148</v>
      </c>
      <c r="O8" s="100" t="s">
        <v>149</v>
      </c>
      <c r="P8" s="76">
        <v>67</v>
      </c>
      <c r="Q8" s="79" t="s">
        <v>150</v>
      </c>
      <c r="R8" s="100" t="s">
        <v>151</v>
      </c>
      <c r="S8" s="77">
        <v>42</v>
      </c>
      <c r="T8" s="77"/>
      <c r="U8" s="105" t="s">
        <v>152</v>
      </c>
      <c r="V8" s="100" t="s">
        <v>153</v>
      </c>
      <c r="W8" s="100">
        <v>93</v>
      </c>
    </row>
    <row r="9" spans="1:23" s="75" customFormat="1" ht="11.1" customHeight="1" x14ac:dyDescent="0.3">
      <c r="B9" s="68">
        <v>2</v>
      </c>
      <c r="C9" s="105" t="s">
        <v>55</v>
      </c>
      <c r="D9" s="100" t="s">
        <v>154</v>
      </c>
      <c r="E9" s="100">
        <v>39</v>
      </c>
      <c r="F9" s="100"/>
      <c r="G9" s="105" t="s">
        <v>155</v>
      </c>
      <c r="H9" s="100" t="s">
        <v>156</v>
      </c>
      <c r="I9" s="76">
        <v>88</v>
      </c>
      <c r="J9" s="79" t="s">
        <v>157</v>
      </c>
      <c r="K9" s="100" t="s">
        <v>158</v>
      </c>
      <c r="L9" s="100">
        <v>36</v>
      </c>
      <c r="M9" s="100"/>
      <c r="N9" s="105" t="s">
        <v>159</v>
      </c>
      <c r="O9" s="100" t="s">
        <v>160</v>
      </c>
      <c r="P9" s="76">
        <v>125</v>
      </c>
      <c r="Q9" s="79" t="s">
        <v>161</v>
      </c>
      <c r="R9" s="100" t="s">
        <v>162</v>
      </c>
      <c r="S9" s="77">
        <v>49</v>
      </c>
      <c r="T9" s="77"/>
      <c r="U9" s="105" t="s">
        <v>163</v>
      </c>
      <c r="V9" s="100" t="s">
        <v>164</v>
      </c>
      <c r="W9" s="100">
        <v>72</v>
      </c>
    </row>
    <row r="10" spans="1:23" s="75" customFormat="1" ht="11.1" customHeight="1" x14ac:dyDescent="0.3">
      <c r="B10" s="68" t="s">
        <v>37</v>
      </c>
      <c r="C10" s="111" t="s">
        <v>55</v>
      </c>
      <c r="D10" s="108" t="s">
        <v>168</v>
      </c>
      <c r="E10" s="108">
        <v>63</v>
      </c>
      <c r="F10" s="108"/>
      <c r="G10" s="111" t="s">
        <v>165</v>
      </c>
      <c r="H10" s="108" t="s">
        <v>166</v>
      </c>
      <c r="I10" s="76">
        <v>180</v>
      </c>
      <c r="J10" s="107" t="s">
        <v>170</v>
      </c>
      <c r="K10" s="108" t="s">
        <v>167</v>
      </c>
      <c r="L10" s="108">
        <v>39</v>
      </c>
      <c r="M10" s="108"/>
      <c r="N10" s="111" t="s">
        <v>171</v>
      </c>
      <c r="O10" s="108" t="s">
        <v>167</v>
      </c>
      <c r="P10" s="76">
        <v>136</v>
      </c>
      <c r="Q10" s="120" t="s">
        <v>2</v>
      </c>
      <c r="R10" s="108" t="s">
        <v>2</v>
      </c>
      <c r="S10" s="77" t="s">
        <v>2</v>
      </c>
      <c r="T10" s="77"/>
      <c r="U10" s="108" t="s">
        <v>2</v>
      </c>
      <c r="V10" s="108" t="s">
        <v>2</v>
      </c>
      <c r="W10" s="108" t="s">
        <v>2</v>
      </c>
    </row>
    <row r="11" spans="1:23" s="75" customFormat="1" ht="11.1" customHeight="1" x14ac:dyDescent="0.3">
      <c r="B11" s="68" t="s">
        <v>38</v>
      </c>
      <c r="C11" s="115" t="s">
        <v>54</v>
      </c>
      <c r="D11" s="100" t="s">
        <v>175</v>
      </c>
      <c r="E11" s="100">
        <v>68</v>
      </c>
      <c r="F11" s="100"/>
      <c r="G11" s="115" t="s">
        <v>176</v>
      </c>
      <c r="H11" s="100" t="s">
        <v>177</v>
      </c>
      <c r="I11" s="76">
        <v>79</v>
      </c>
      <c r="J11" s="79" t="s">
        <v>55</v>
      </c>
      <c r="K11" s="100" t="s">
        <v>172</v>
      </c>
      <c r="L11" s="100">
        <v>46</v>
      </c>
      <c r="M11" s="100"/>
      <c r="N11" s="111" t="s">
        <v>32</v>
      </c>
      <c r="O11" s="100" t="s">
        <v>172</v>
      </c>
      <c r="P11" s="76">
        <v>57</v>
      </c>
      <c r="Q11" s="120" t="s">
        <v>2</v>
      </c>
      <c r="R11" s="113" t="s">
        <v>2</v>
      </c>
      <c r="S11" s="77" t="s">
        <v>2</v>
      </c>
      <c r="T11" s="77"/>
      <c r="U11" s="113" t="s">
        <v>2</v>
      </c>
      <c r="V11" s="113" t="s">
        <v>2</v>
      </c>
      <c r="W11" s="113" t="s">
        <v>2</v>
      </c>
    </row>
    <row r="12" spans="1:23" s="75" customFormat="1" ht="11.1" customHeight="1" x14ac:dyDescent="0.3">
      <c r="B12" s="68" t="s">
        <v>190</v>
      </c>
      <c r="C12" s="115">
        <v>3</v>
      </c>
      <c r="D12" s="100" t="s">
        <v>179</v>
      </c>
      <c r="E12" s="100">
        <v>50</v>
      </c>
      <c r="F12" s="100"/>
      <c r="G12" s="115">
        <v>1</v>
      </c>
      <c r="H12" s="100" t="s">
        <v>179</v>
      </c>
      <c r="I12" s="76">
        <v>69</v>
      </c>
      <c r="J12" s="77">
        <v>2</v>
      </c>
      <c r="K12" s="100" t="s">
        <v>180</v>
      </c>
      <c r="L12" s="100">
        <v>43</v>
      </c>
      <c r="M12" s="100"/>
      <c r="N12" s="100">
        <v>2</v>
      </c>
      <c r="O12" s="100" t="s">
        <v>180</v>
      </c>
      <c r="P12" s="76">
        <v>43</v>
      </c>
      <c r="Q12" s="120" t="s">
        <v>2</v>
      </c>
      <c r="R12" s="113" t="s">
        <v>2</v>
      </c>
      <c r="S12" s="77" t="s">
        <v>2</v>
      </c>
      <c r="T12" s="77"/>
      <c r="U12" s="113" t="s">
        <v>2</v>
      </c>
      <c r="V12" s="113" t="s">
        <v>2</v>
      </c>
      <c r="W12" s="113" t="s">
        <v>2</v>
      </c>
    </row>
    <row r="13" spans="1:23" s="75" customFormat="1" ht="11.1" customHeight="1" x14ac:dyDescent="0.3">
      <c r="B13" s="68" t="s">
        <v>10</v>
      </c>
      <c r="C13" s="121">
        <v>1</v>
      </c>
      <c r="D13" s="121" t="s">
        <v>186</v>
      </c>
      <c r="E13" s="121">
        <v>83</v>
      </c>
      <c r="F13" s="121"/>
      <c r="G13" s="121">
        <v>1</v>
      </c>
      <c r="H13" s="121" t="s">
        <v>186</v>
      </c>
      <c r="I13" s="76">
        <v>83</v>
      </c>
      <c r="J13" s="77">
        <v>2</v>
      </c>
      <c r="K13" s="121" t="s">
        <v>187</v>
      </c>
      <c r="L13" s="121">
        <v>46</v>
      </c>
      <c r="M13" s="121"/>
      <c r="N13" s="121">
        <v>3</v>
      </c>
      <c r="O13" s="121" t="s">
        <v>186</v>
      </c>
      <c r="P13" s="76">
        <v>122</v>
      </c>
      <c r="Q13" s="120" t="s">
        <v>2</v>
      </c>
      <c r="R13" s="121" t="s">
        <v>2</v>
      </c>
      <c r="S13" s="77" t="s">
        <v>2</v>
      </c>
      <c r="T13" s="77"/>
      <c r="U13" s="121" t="s">
        <v>2</v>
      </c>
      <c r="V13" s="121" t="s">
        <v>2</v>
      </c>
      <c r="W13" s="121" t="s">
        <v>2</v>
      </c>
    </row>
    <row r="14" spans="1:23" s="75" customFormat="1" ht="11.1" customHeight="1" x14ac:dyDescent="0.3">
      <c r="B14" s="123" t="s">
        <v>45</v>
      </c>
      <c r="C14" s="122" t="s">
        <v>181</v>
      </c>
      <c r="D14" s="122" t="s">
        <v>143</v>
      </c>
      <c r="E14" s="122">
        <v>33</v>
      </c>
      <c r="F14" s="122"/>
      <c r="G14" s="122" t="s">
        <v>191</v>
      </c>
      <c r="H14" s="122" t="s">
        <v>166</v>
      </c>
      <c r="I14" s="129">
        <v>180</v>
      </c>
      <c r="J14" s="130" t="s">
        <v>182</v>
      </c>
      <c r="K14" s="122" t="s">
        <v>147</v>
      </c>
      <c r="L14" s="122">
        <v>25</v>
      </c>
      <c r="M14" s="122"/>
      <c r="N14" s="122" t="s">
        <v>192</v>
      </c>
      <c r="O14" s="122" t="s">
        <v>167</v>
      </c>
      <c r="P14" s="129">
        <v>136</v>
      </c>
      <c r="Q14" s="130" t="s">
        <v>183</v>
      </c>
      <c r="R14" s="122" t="s">
        <v>151</v>
      </c>
      <c r="S14" s="130">
        <v>42</v>
      </c>
      <c r="T14" s="130"/>
      <c r="U14" s="122" t="s">
        <v>184</v>
      </c>
      <c r="V14" s="122" t="s">
        <v>153</v>
      </c>
      <c r="W14" s="122">
        <v>93</v>
      </c>
    </row>
    <row r="15" spans="1:23" s="75" customFormat="1" ht="11.1" customHeight="1" x14ac:dyDescent="0.3">
      <c r="B15" s="124"/>
      <c r="C15" s="124"/>
      <c r="D15" s="124"/>
      <c r="E15" s="124"/>
      <c r="F15" s="124"/>
      <c r="G15" s="124"/>
      <c r="H15" s="124"/>
      <c r="I15" s="127"/>
      <c r="J15" s="128"/>
      <c r="K15" s="124"/>
      <c r="L15" s="124"/>
      <c r="M15" s="124"/>
      <c r="N15" s="124"/>
      <c r="O15" s="124"/>
      <c r="P15" s="127"/>
      <c r="Q15" s="128"/>
      <c r="R15" s="124"/>
      <c r="S15" s="128"/>
      <c r="T15" s="128"/>
      <c r="U15" s="124"/>
      <c r="V15" s="124"/>
      <c r="W15" s="124"/>
    </row>
  </sheetData>
  <mergeCells count="16">
    <mergeCell ref="C4:I4"/>
    <mergeCell ref="J4:P4"/>
    <mergeCell ref="Q4:W4"/>
    <mergeCell ref="B5:B6"/>
    <mergeCell ref="C5:E5"/>
    <mergeCell ref="G5:I5"/>
    <mergeCell ref="J5:L5"/>
    <mergeCell ref="N5:P5"/>
    <mergeCell ref="Q5:S5"/>
    <mergeCell ref="U5:W5"/>
    <mergeCell ref="C6:D6"/>
    <mergeCell ref="G6:H6"/>
    <mergeCell ref="J6:K6"/>
    <mergeCell ref="N6:O6"/>
    <mergeCell ref="Q6:R6"/>
    <mergeCell ref="U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TCEC Cup6 results</vt:lpstr>
      <vt:lpstr>TCEC Cup6 Shortest-longest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annet</cp:lastModifiedBy>
  <cp:lastPrinted>2019-10-29T17:10:44Z</cp:lastPrinted>
  <dcterms:created xsi:type="dcterms:W3CDTF">2017-10-20T08:26:00Z</dcterms:created>
  <dcterms:modified xsi:type="dcterms:W3CDTF">2020-11-17T15:34:50Z</dcterms:modified>
</cp:coreProperties>
</file>